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mi_lee\Downloads\"/>
    </mc:Choice>
  </mc:AlternateContent>
  <xr:revisionPtr revIDLastSave="0" documentId="13_ncr:40009_{CBCD13E9-EAF6-4880-A512-FFE281909087}" xr6:coauthVersionLast="46" xr6:coauthVersionMax="46" xr10:uidLastSave="{00000000-0000-0000-0000-000000000000}"/>
  <bookViews>
    <workbookView xWindow="345" yWindow="225" windowWidth="18225" windowHeight="9555"/>
  </bookViews>
  <sheets>
    <sheet name="202106" sheetId="1" r:id="rId1"/>
  </sheets>
  <calcPr calcId="0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</calcChain>
</file>

<file path=xl/sharedStrings.xml><?xml version="1.0" encoding="utf-8"?>
<sst xmlns="http://schemas.openxmlformats.org/spreadsheetml/2006/main" count="1079" uniqueCount="711">
  <si>
    <t>ISBN</t>
  </si>
  <si>
    <t>Author</t>
  </si>
  <si>
    <t>Title</t>
  </si>
  <si>
    <t>Resource Type</t>
  </si>
  <si>
    <t>Copyright</t>
  </si>
  <si>
    <t>Launch Date</t>
  </si>
  <si>
    <t>URL</t>
  </si>
  <si>
    <t>Ropper</t>
  </si>
  <si>
    <t>Adams and Victor's Principles of Neurology, 11e</t>
  </si>
  <si>
    <t>Book</t>
  </si>
  <si>
    <t>9/14/2015</t>
  </si>
  <si>
    <t>https://accessmedicine.mhmedical.com/book.aspx?bookid=1477</t>
  </si>
  <si>
    <t>Knoop</t>
  </si>
  <si>
    <t>The Atlas of Emergency Medicine, 5e</t>
  </si>
  <si>
    <t>10/7/2020</t>
  </si>
  <si>
    <t>https://accessmedicine.mhmedical.com/book.aspx?bookid=2969</t>
  </si>
  <si>
    <t>White</t>
  </si>
  <si>
    <t>Basic &amp; Clinical Biostatistics, 5e</t>
  </si>
  <si>
    <t>9/13/2019</t>
  </si>
  <si>
    <t>https://accessmedicine.mhmedical.com/book.aspx?bookid=2724</t>
  </si>
  <si>
    <t>Katzung</t>
  </si>
  <si>
    <t>Basic &amp; Clinical Pharmacology, 14e</t>
  </si>
  <si>
    <t>11/6/2017</t>
  </si>
  <si>
    <t>https://accessmedicine.mhmedical.com/book.aspx?bookid=2249</t>
  </si>
  <si>
    <t>Basic &amp; Clinical Pharmacology, 15e</t>
  </si>
  <si>
    <t>10/19/2020</t>
  </si>
  <si>
    <t>https://accessmedicine.mhmedical.com/book.aspx?bookid=2988</t>
  </si>
  <si>
    <t>Stringer</t>
  </si>
  <si>
    <t>Basic Concepts in Pharmacology: What You Need to Know for Each Drug Class, 5e</t>
  </si>
  <si>
    <t>5/30/2017</t>
  </si>
  <si>
    <t>https://accessmedicine.mhmedical.com/book.aspx?bookid=2147</t>
  </si>
  <si>
    <t>Tehranzadeh</t>
  </si>
  <si>
    <t>Basic Musculoskeletal Imaging, Second Edition</t>
  </si>
  <si>
    <t>6/3/2021</t>
  </si>
  <si>
    <t>https://accessmedicine.mhmedical.com/book.aspx?bookid=3075</t>
  </si>
  <si>
    <t>Chen</t>
  </si>
  <si>
    <t>Basic Radiology, 2e</t>
  </si>
  <si>
    <t>4/8/2013</t>
  </si>
  <si>
    <t>https://accessmedicine.mhmedical.com/book.aspx?bookid=360</t>
  </si>
  <si>
    <t>Feldman</t>
  </si>
  <si>
    <t>Behavioral Medicine: A Guide for Clinical Practice, 5e</t>
  </si>
  <si>
    <t>10/23/2019</t>
  </si>
  <si>
    <t>https://accessmedicine.mhmedical.com/book.aspx?bookid=2747</t>
  </si>
  <si>
    <t>kibble</t>
  </si>
  <si>
    <t>The Big Picture Physiology: Medical Course &amp; Step 1 Review, 2e</t>
  </si>
  <si>
    <t>5/7/2020</t>
  </si>
  <si>
    <t>https://accessmedicine.mhmedical.com/book.aspx?bookid=2914</t>
  </si>
  <si>
    <t>Morton</t>
  </si>
  <si>
    <t>The Big Picture: Gross Anatomy, 2e</t>
  </si>
  <si>
    <t>11/6/2018</t>
  </si>
  <si>
    <t>https://accessmedicine.mhmedical.com/book.aspx?bookid=2478</t>
  </si>
  <si>
    <t>Janson</t>
  </si>
  <si>
    <t>The Big Picture: Medical Biochemistry</t>
  </si>
  <si>
    <t>3/27/2018</t>
  </si>
  <si>
    <t>https://accessmedicine.mhmedical.com/book.aspx?bookid=2355</t>
  </si>
  <si>
    <t>Elmoselhi</t>
  </si>
  <si>
    <t>Cardiology: An Integrated Approach</t>
  </si>
  <si>
    <t>9/26/2017</t>
  </si>
  <si>
    <t>https://accessmedicine.mhmedical.com/book.aspx?bookid=2224</t>
  </si>
  <si>
    <t>Mohrman</t>
  </si>
  <si>
    <t>Cardiovascular Physiology, 9e</t>
  </si>
  <si>
    <t>6/11/2018</t>
  </si>
  <si>
    <t>https://accessmedicine.mhmedical.com/book.aspx?bookid=2432</t>
  </si>
  <si>
    <t>Cosgrove</t>
  </si>
  <si>
    <t>The Cleveland Clinic Way: Lessons in Excellence from One of the World's Leading Healthcare Organizations</t>
  </si>
  <si>
    <t>1/8/2018</t>
  </si>
  <si>
    <t>https://accessmedicine.mhmedical.com/book.aspx?bookid=2323</t>
  </si>
  <si>
    <t>Soutor</t>
  </si>
  <si>
    <t>Clinical Dermatology</t>
  </si>
  <si>
    <t>7/11/2017</t>
  </si>
  <si>
    <t>https://accessmedicine.mhmedical.com/book.aspx?bookid=2184</t>
  </si>
  <si>
    <t>Jonsen</t>
  </si>
  <si>
    <t>Clinical Ethics: A Practical Approach to Ethical Decisions in Clinical Medicine, 8e</t>
  </si>
  <si>
    <t>6/1/2015</t>
  </si>
  <si>
    <t>https://accessmedicine.mhmedical.com/book.aspx?bookid=1521</t>
  </si>
  <si>
    <t>Murray</t>
  </si>
  <si>
    <t>Clinical Genomics: Practical Applications in Adult Patient Care</t>
  </si>
  <si>
    <t>11/19/2014</t>
  </si>
  <si>
    <t>https://accessmedicine.mhmedical.com/book.aspx?bookid=1094</t>
  </si>
  <si>
    <t>Waxman</t>
  </si>
  <si>
    <t>Clinical Neuroanatomy, 29e</t>
  </si>
  <si>
    <t>3/26/2020</t>
  </si>
  <si>
    <t>https://accessmedicine.mhmedical.com/book.aspx?bookid=2850</t>
  </si>
  <si>
    <t>Berkowitz</t>
  </si>
  <si>
    <t>Clinical Neurology and Neuroanatomy: A Localization-Based Approach</t>
  </si>
  <si>
    <t>12/12/2016</t>
  </si>
  <si>
    <t>https://accessmedicine.mhmedical.com/book.aspx?bookid=1984</t>
  </si>
  <si>
    <t>Gomella</t>
  </si>
  <si>
    <t>Clinician's Pocket Reference: The Scut Monkey, 11e</t>
  </si>
  <si>
    <t>9/12/2013</t>
  </si>
  <si>
    <t>https://accessmedicine.mhmedical.com/book.aspx?bookid=365</t>
  </si>
  <si>
    <t>Usatine</t>
  </si>
  <si>
    <t>The Color Atlas and Synopsis of Family Medicine, 3e</t>
  </si>
  <si>
    <t>12/28/2018</t>
  </si>
  <si>
    <t>https://accessmedicine.mhmedical.com/book.aspx?bookid=2547</t>
  </si>
  <si>
    <t>Boissy</t>
  </si>
  <si>
    <t>Communication the Cleveland Clinic Way: How to Drive a Relationship-Centered Strategy for Superior Patient Experience</t>
  </si>
  <si>
    <t>1/4/2018</t>
  </si>
  <si>
    <t>https://accessmedicine.mhmedical.com/book.aspx?bookid=2312</t>
  </si>
  <si>
    <t>Oropello</t>
  </si>
  <si>
    <t>Critical Care</t>
  </si>
  <si>
    <t>10/28/2016</t>
  </si>
  <si>
    <t>https://accessmedicine.mhmedical.com/book.aspx?bookid=1944</t>
  </si>
  <si>
    <t>Walter</t>
  </si>
  <si>
    <t>Current Diagnosis &amp; Treatment Geriatrics, 3e</t>
  </si>
  <si>
    <t>9/17/2020</t>
  </si>
  <si>
    <t>https://accessmedicine.mhmedical.com/book.aspx?bookid=2984</t>
  </si>
  <si>
    <t>Skinner</t>
  </si>
  <si>
    <t>Current Diagnosis &amp; Treatment in Orthopedics, 5e</t>
  </si>
  <si>
    <t>1/6/2014</t>
  </si>
  <si>
    <t>https://accessmedicine.mhmedical.com/book.aspx?bookid=675</t>
  </si>
  <si>
    <t>McMahon</t>
  </si>
  <si>
    <t>Current Diagnosis &amp; Treatment in Orthopedics, Sixth Edition</t>
  </si>
  <si>
    <t>5/19/2021</t>
  </si>
  <si>
    <t>https://accessmedicine.mhmedical.com/book.aspx?bookid=3066</t>
  </si>
  <si>
    <t>Lalwani</t>
  </si>
  <si>
    <t>Current Diagnosis &amp; Treatment Otolaryngology—Head and Neck Surgery, 4e</t>
  </si>
  <si>
    <t>10/18/2019</t>
  </si>
  <si>
    <t>https://accessmedicine.mhmedical.com/book.aspx?bookid=2744</t>
  </si>
  <si>
    <t>LaDou</t>
  </si>
  <si>
    <t>CURRENT Diagnosis &amp; Treatment:  Occupational &amp; Environmental Medicine, 5e</t>
  </si>
  <si>
    <t>12/5/2014</t>
  </si>
  <si>
    <t>https://accessmedicine.mhmedical.com/book.aspx?bookid=1186</t>
  </si>
  <si>
    <t>Crawford</t>
  </si>
  <si>
    <t>CURRENT Diagnosis &amp; Treatment: Cardiology, 5e</t>
  </si>
  <si>
    <t>2/16/2017</t>
  </si>
  <si>
    <t>https://accessmedicine.mhmedical.com/book.aspx?bookid=2040</t>
  </si>
  <si>
    <t>Stone</t>
  </si>
  <si>
    <t>CURRENT Diagnosis &amp; Treatment: Emergency Medicine, 8e</t>
  </si>
  <si>
    <t>7/7/2017</t>
  </si>
  <si>
    <t>https://accessmedicine.mhmedical.com/book.aspx?bookid=2172</t>
  </si>
  <si>
    <t>South-Paul</t>
  </si>
  <si>
    <t>CURRENT Diagnosis &amp; Treatment: Family Medicine, 5e</t>
  </si>
  <si>
    <t>5/26/2020</t>
  </si>
  <si>
    <t>https://accessmedicine.mhmedical.com/book.aspx?bookid=2934</t>
  </si>
  <si>
    <t>Greenberger</t>
  </si>
  <si>
    <t>CURRENT Diagnosis &amp; Treatment: Gastroenterology, Hepatology, &amp; Endoscopy, 3e</t>
  </si>
  <si>
    <t>10/8/2015</t>
  </si>
  <si>
    <t>https://accessmedicine.mhmedical.com/book.aspx?bookid=1621</t>
  </si>
  <si>
    <t>Lerma</t>
  </si>
  <si>
    <t>CURRENT Diagnosis &amp; Treatment: Nephrology &amp; Hypertension, 2e</t>
  </si>
  <si>
    <t>11/29/2017</t>
  </si>
  <si>
    <t>https://accessmedicine.mhmedical.com/book.aspx?bookid=2287</t>
  </si>
  <si>
    <t>Brust</t>
  </si>
  <si>
    <t>CURRENT Diagnosis &amp; Treatment: Neurology, 3e</t>
  </si>
  <si>
    <t>1/7/2019</t>
  </si>
  <si>
    <t>https://accessmedicine.mhmedical.com/book.aspx?bookid=2567</t>
  </si>
  <si>
    <t>DeCherney</t>
  </si>
  <si>
    <t>CURRENT Diagnosis &amp; Treatment: Obstetrics &amp; Gynecology, 12e</t>
  </si>
  <si>
    <t>1/2/2019</t>
  </si>
  <si>
    <t>https://accessmedicine.mhmedical.com/book.aspx?bookid=2559</t>
  </si>
  <si>
    <t>CURRENT Diagnosis &amp; Treatment: Occupational &amp; Environmental Medicine, 6e</t>
  </si>
  <si>
    <t>5/6/2021</t>
  </si>
  <si>
    <t>https://accessmedicine.mhmedical.com/book.aspx?bookid=3065</t>
  </si>
  <si>
    <t>Hay Jr.</t>
  </si>
  <si>
    <t>Current Diagnosis &amp; Treatment: Pediatrics, 25e</t>
  </si>
  <si>
    <t>4/23/2020</t>
  </si>
  <si>
    <t>https://accessmedicine.mhmedical.com/book.aspx?bookid=2815</t>
  </si>
  <si>
    <t>Maitin</t>
  </si>
  <si>
    <t>CURRENT Diagnosis &amp; Treatment: Physical Medicine &amp; Rehabilitation</t>
  </si>
  <si>
    <t>1/16/2015</t>
  </si>
  <si>
    <t>https://accessmedicine.mhmedical.com/book.aspx?bookid=1180</t>
  </si>
  <si>
    <t>Ebert</t>
  </si>
  <si>
    <t>Current Diagnosis &amp; Treatment: Psychiatry, 3e</t>
  </si>
  <si>
    <t>10/19/2018</t>
  </si>
  <si>
    <t>https://accessmedicine.mhmedical.com/book.aspx?bookid=2509</t>
  </si>
  <si>
    <t>Imboden</t>
  </si>
  <si>
    <t>CURRENT Diagnosis &amp; Treatment: Rheumatology, 3e</t>
  </si>
  <si>
    <t>7/29/2013</t>
  </si>
  <si>
    <t>https://accessmedicine.mhmedical.com/book.aspx?bookid=506</t>
  </si>
  <si>
    <t>Current Diagnosis &amp; Treatment: Rheumatology, 4e</t>
  </si>
  <si>
    <t>2/4/2021</t>
  </si>
  <si>
    <t>https://accessmedicine.mhmedical.com/book.aspx?bookid=3017</t>
  </si>
  <si>
    <t>Doherty</t>
  </si>
  <si>
    <t>Current Diagnosis &amp; Treatment: Surgery, 15e</t>
  </si>
  <si>
    <t>3/24/2020</t>
  </si>
  <si>
    <t>https://accessmedicine.mhmedical.com/book.aspx?bookid=2859</t>
  </si>
  <si>
    <t>Papadakis</t>
  </si>
  <si>
    <t>Current Medical Diagnosis &amp; Treatment 2021</t>
  </si>
  <si>
    <t>8/27/2020</t>
  </si>
  <si>
    <t>https://accessmedicine.mhmedical.com/book.aspx?bookid=2957</t>
  </si>
  <si>
    <t>David</t>
  </si>
  <si>
    <t>CURRENT Practice Guidelines in Inpatient Medicine 2018–2019</t>
  </si>
  <si>
    <t>4/4/2018</t>
  </si>
  <si>
    <t>https://accessmedicine.mhmedical.com/book.aspx?bookid=2378</t>
  </si>
  <si>
    <t>CURRENT Practice Guidelines in Primary Care 2020</t>
  </si>
  <si>
    <t>5/5/2020</t>
  </si>
  <si>
    <t>https://accessmedicine.mhmedical.com/book.aspx?bookid=2866</t>
  </si>
  <si>
    <t>Cohn</t>
  </si>
  <si>
    <t>Decision Making in Perioperative Medicine: Clinical Pearls</t>
  </si>
  <si>
    <t>2/24/2021</t>
  </si>
  <si>
    <t>https://accessmedicine.mhmedical.com/book.aspx?bookid=3023</t>
  </si>
  <si>
    <t>Suneja</t>
  </si>
  <si>
    <t>DeGowin’s Diagnostic Examination, 11e</t>
  </si>
  <si>
    <t>6/1/2020</t>
  </si>
  <si>
    <t>https://accessmedicine.mhmedical.com/book.aspx?bookid=2927</t>
  </si>
  <si>
    <t>Kantor</t>
  </si>
  <si>
    <t>Dermatologic Surgery</t>
  </si>
  <si>
    <t>4/30/2020</t>
  </si>
  <si>
    <t>https://accessmedicine.mhmedical.com/book.aspx?bookid=2811</t>
  </si>
  <si>
    <t>Molina</t>
  </si>
  <si>
    <t>Endocrine Physiology, 5e</t>
  </si>
  <si>
    <t>2/28/2018</t>
  </si>
  <si>
    <t>https://accessmedicine.mhmedical.com/book.aspx?bookid=2343</t>
  </si>
  <si>
    <t>Hamm</t>
  </si>
  <si>
    <t>Essential Elements of Wound Diagnosis</t>
  </si>
  <si>
    <t>3/3/2021</t>
  </si>
  <si>
    <t>https://accessmedicine.mhmedical.com/book.aspx?bookid=3026</t>
  </si>
  <si>
    <t>Kane</t>
  </si>
  <si>
    <t>Essentials of Clinical Geriatrics, 8e</t>
  </si>
  <si>
    <t>12/7/2017</t>
  </si>
  <si>
    <t>https://accessmedicine.mhmedical.com/book.aspx?bookid=2300</t>
  </si>
  <si>
    <t>Bhasin</t>
  </si>
  <si>
    <t>Essentials of Men’s Health</t>
  </si>
  <si>
    <t>6/25/2020</t>
  </si>
  <si>
    <t>https://accessmedicine.mhmedical.com/book.aspx?bookid=2950</t>
  </si>
  <si>
    <t>Amthor</t>
  </si>
  <si>
    <t>Essentials of Modern Neuroscience</t>
  </si>
  <si>
    <t>8/6/2020</t>
  </si>
  <si>
    <t>https://accessmedicine.mhmedical.com/book.aspx?bookid=2938</t>
  </si>
  <si>
    <t>Smith</t>
  </si>
  <si>
    <t>Essentials of Psychiatry in Primary Care: Behavioral Health in the Medical Setting</t>
  </si>
  <si>
    <t>5/3/2019</t>
  </si>
  <si>
    <t>https://accessmedicine.mhmedical.com/book.aspx?bookid=2636</t>
  </si>
  <si>
    <t>Dinkin</t>
  </si>
  <si>
    <t>The Exchange Strategy for Managing Conflict in Health Care: How to Defuse Emotions and Create Solutions When the Stakes Are High</t>
  </si>
  <si>
    <t>https://accessmedicine.mhmedical.com/book.aspx?bookid=2314</t>
  </si>
  <si>
    <t>Grippi</t>
  </si>
  <si>
    <t>Fishman's Pulmonary Diseases and Disorders, 5e</t>
  </si>
  <si>
    <t>2/3/2015</t>
  </si>
  <si>
    <t>https://accessmedicine.mhmedical.com/book.aspx?bookid=1344</t>
  </si>
  <si>
    <t>Wolff</t>
  </si>
  <si>
    <t>Fitzpatrick's Color Atlas and Synopsis of Clinical Dermatology, 8e</t>
  </si>
  <si>
    <t>3/9/2017</t>
  </si>
  <si>
    <t>https://accessmedicine.mhmedical.com/book.aspx?bookid=2043</t>
  </si>
  <si>
    <t>Kang</t>
  </si>
  <si>
    <t>Fitzpatrick's Dermatology, 9e</t>
  </si>
  <si>
    <t>2/8/2019</t>
  </si>
  <si>
    <t>https://accessmedicine.mhmedical.com/book.aspx?bookid=2570</t>
  </si>
  <si>
    <t>Barrett</t>
  </si>
  <si>
    <t>Ganong's Medical Physiology Examination &amp; Board Review</t>
  </si>
  <si>
    <t>5/25/2017</t>
  </si>
  <si>
    <t>https://accessmedicine.mhmedical.com/book.aspx?bookid=2139</t>
  </si>
  <si>
    <t>Ganong's Review of Medical Physiology, 26e</t>
  </si>
  <si>
    <t>11/21/2018</t>
  </si>
  <si>
    <t>https://accessmedicine.mhmedical.com/book.aspx?bookid=2525</t>
  </si>
  <si>
    <t>Gastrointestinal Physiology, 2e</t>
  </si>
  <si>
    <t>https://accessmedicine.mhmedical.com/book.aspx?bookid=691</t>
  </si>
  <si>
    <t>Brunton</t>
  </si>
  <si>
    <t>Goodman &amp; Gilman's: The Pharmacological Basis of Therapeutics, 13e</t>
  </si>
  <si>
    <t>7/20/2017</t>
  </si>
  <si>
    <t>https://accessmedicine.mhmedical.com/book.aspx?bookid=2189</t>
  </si>
  <si>
    <t>Gardner</t>
  </si>
  <si>
    <t>Greenspan's Basic &amp; Clinical Endocrinology, 10e</t>
  </si>
  <si>
    <t>7/24/2017</t>
  </si>
  <si>
    <t>https://accessmedicine.mhmedical.com/book.aspx?bookid=2178</t>
  </si>
  <si>
    <t>Nicoll</t>
  </si>
  <si>
    <t>Guide to Diagnostic Tests, 7e</t>
  </si>
  <si>
    <t>https://accessmedicine.mhmedical.com/book.aspx?bookid=2032</t>
  </si>
  <si>
    <t>Knicely</t>
  </si>
  <si>
    <t>Handbook of Home Hemodialysis</t>
  </si>
  <si>
    <t>1/28/2021</t>
  </si>
  <si>
    <t>https://accessmedicine.mhmedical.com/book.aspx?bookid=3019</t>
  </si>
  <si>
    <t>Rodwell</t>
  </si>
  <si>
    <t>Harper's Illustrated Biochemistry, 31e</t>
  </si>
  <si>
    <t>4/25/2018</t>
  </si>
  <si>
    <t>https://accessmedicine.mhmedical.com/book.aspx?bookid=2386</t>
  </si>
  <si>
    <t>Jameson</t>
  </si>
  <si>
    <t>Harrison's Manual of Medicine, 20e</t>
  </si>
  <si>
    <t>9/26/2019</t>
  </si>
  <si>
    <t>https://accessmedicine.mhmedical.com/book.aspx?bookid=2738</t>
  </si>
  <si>
    <t>Harrison's Principles of Internal Medicine, 20e</t>
  </si>
  <si>
    <t>5/17/2017</t>
  </si>
  <si>
    <t>https://accessmedicine.mhmedical.com/book.aspx?bookid=2129</t>
  </si>
  <si>
    <t>Halter</t>
  </si>
  <si>
    <t>Hazzard's Geriatric Medicine and Gerontology, 7e</t>
  </si>
  <si>
    <t>11/10/2016</t>
  </si>
  <si>
    <t>https://accessmedicine.mhmedical.com/book.aspx?bookid=1923</t>
  </si>
  <si>
    <t>Murphy</t>
  </si>
  <si>
    <t>Healthcare Information Security and Privacy</t>
  </si>
  <si>
    <t>https://accessmedicine.mhmedical.com/book.aspx?bookid=2317</t>
  </si>
  <si>
    <t>Gittell</t>
  </si>
  <si>
    <t>High Performance Healthcare: Using the Power of Relationships to Achieve Quality, Efficiency and Resilience</t>
  </si>
  <si>
    <t>https://accessmedicine.mhmedical.com/book.aspx?bookid=2318</t>
  </si>
  <si>
    <t>Paulsen</t>
  </si>
  <si>
    <t>Histology &amp; Cell Biology: Examination &amp; Board Review, 5e</t>
  </si>
  <si>
    <t>6/28/2013</t>
  </si>
  <si>
    <t>https://accessmedicine.mhmedical.com/book.aspx?bookid=563</t>
  </si>
  <si>
    <t>Fuster</t>
  </si>
  <si>
    <t>Hurst's The Heart, 14e</t>
  </si>
  <si>
    <t>3/14/2017</t>
  </si>
  <si>
    <t>https://accessmedicine.mhmedical.com/book.aspx?bookid=2046</t>
  </si>
  <si>
    <t>Iserson</t>
  </si>
  <si>
    <t>Improvised Medicine: Providing Care in Extreme Environments, 2e</t>
  </si>
  <si>
    <t>2/1/2016</t>
  </si>
  <si>
    <t>https://accessmedicine.mhmedical.com/book.aspx?bookid=1728</t>
  </si>
  <si>
    <t>Southwick</t>
  </si>
  <si>
    <t>Infectious Diseases: A Clinical Short Course, 4e</t>
  </si>
  <si>
    <t>2/25/2020</t>
  </si>
  <si>
    <t>https://accessmedicine.mhmedical.com/book.aspx?bookid=2816</t>
  </si>
  <si>
    <t>Graham</t>
  </si>
  <si>
    <t>Innovation the Cleveland Clinic Way: Powering Transformation by Putting Ideas to Work</t>
  </si>
  <si>
    <t>https://accessmedicine.mhmedical.com/book.aspx?bookid=2308</t>
  </si>
  <si>
    <t>Christensen</t>
  </si>
  <si>
    <t>The Innovator's Prescription: A Disruptive Solution for Health Care</t>
  </si>
  <si>
    <t>https://accessmedicine.mhmedical.com/book.aspx?bookid=2313</t>
  </si>
  <si>
    <t>Elsayes</t>
  </si>
  <si>
    <t>Introduction to Diagnostic Radiology</t>
  </si>
  <si>
    <t>7/27/2015</t>
  </si>
  <si>
    <t>https://accessmedicine.mhmedical.com/book.aspx?bookid=1562</t>
  </si>
  <si>
    <t>Harris</t>
  </si>
  <si>
    <t>It's About Patient Care: Transforming Healthcare Information Technology the Cleveland Clinic Way</t>
  </si>
  <si>
    <t>https://accessmedicine.mhmedical.com/book.aspx?bookid=2320</t>
  </si>
  <si>
    <t>Riedel</t>
  </si>
  <si>
    <t>Jawetz, Melnick, &amp; Adelberg's Medical Microbiology, 28e</t>
  </si>
  <si>
    <t>5/13/2019</t>
  </si>
  <si>
    <t>https://accessmedicine.mhmedical.com/book.aspx?bookid=2629</t>
  </si>
  <si>
    <t>Mescher</t>
  </si>
  <si>
    <t>Junqueira’s Basic Histology: Text and Atlas, 15e</t>
  </si>
  <si>
    <t>5/31/2018</t>
  </si>
  <si>
    <t>https://accessmedicine.mhmedical.com/book.aspx?bookid=2430</t>
  </si>
  <si>
    <t>Junqueira's Basic Histology Text and Atlas, 16e</t>
  </si>
  <si>
    <t>4/12/2021</t>
  </si>
  <si>
    <t>https://accessmedicine.mhmedical.com/book.aspx?bookid=3047</t>
  </si>
  <si>
    <t>Katzung &amp; Trevor's Pharmacology: Examination &amp; Board Review, 12e</t>
  </si>
  <si>
    <t>9/10/2018</t>
  </si>
  <si>
    <t>https://accessmedicine.mhmedical.com/book.aspx?bookid=2465</t>
  </si>
  <si>
    <t>Katzung &amp; Trevor's Pharmacology: Examination &amp; Board Review, 13e</t>
  </si>
  <si>
    <t>4/16/2021</t>
  </si>
  <si>
    <t>https://accessmedicine.mhmedical.com/book.aspx?bookid=3058</t>
  </si>
  <si>
    <t>Laposata</t>
  </si>
  <si>
    <t>Laposata's Laboratory Medicine: Diagnosis of Disease in the Clinical Laboratory, 3e</t>
  </si>
  <si>
    <t>https://accessmedicine.mhmedical.com/book.aspx?bookid=2503</t>
  </si>
  <si>
    <t>Arthur</t>
  </si>
  <si>
    <t>Lean Six Sigma for Hospitals: Improving Patient Safety, Patient Flow and the Bottom Line, 2e</t>
  </si>
  <si>
    <t>https://accessmedicine.mhmedical.com/book.aspx?bookid=2309</t>
  </si>
  <si>
    <t>MA</t>
  </si>
  <si>
    <t>Lichtman's Atlas of Hematology 2016</t>
  </si>
  <si>
    <t>2/17/2016</t>
  </si>
  <si>
    <t>https://accessmedicine.mhmedical.com/book.aspx?bookid=1630</t>
  </si>
  <si>
    <t>Berry</t>
  </si>
  <si>
    <t>Management Lessons from Mayo Clinic: Inside One of the World's Most Admired Service Organizations</t>
  </si>
  <si>
    <t>https://accessmedicine.mhmedical.com/book.aspx?bookid=2315</t>
  </si>
  <si>
    <t>Lombardi</t>
  </si>
  <si>
    <t>Manual of Healthcare Leadership: Essential Strategies for Physician and Administrative Leaders</t>
  </si>
  <si>
    <t>7/24/2014</t>
  </si>
  <si>
    <t>https://accessmedicine.mhmedical.com/book.aspx?bookid=957</t>
  </si>
  <si>
    <t>Boulton</t>
  </si>
  <si>
    <t>Maxcy-Rosenau-Last Public Health &amp; Preventive Medicine, 16e</t>
  </si>
  <si>
    <t>6/1/2021</t>
  </si>
  <si>
    <t>https://accessmedicine.mhmedical.com/book.aspx?bookid=3078</t>
  </si>
  <si>
    <t>Kantarjian</t>
  </si>
  <si>
    <t>The MD Anderson Manual of Medical Oncology, 3e</t>
  </si>
  <si>
    <t>4/14/2016</t>
  </si>
  <si>
    <t>https://accessmedicine.mhmedical.com/book.aspx?bookid=1772</t>
  </si>
  <si>
    <t>Buzachero</t>
  </si>
  <si>
    <t>Measuring ROI in Healthcare: Tools and Techniques to Measure the Impact and ROI in Healthcare Improvement Projects and Programs</t>
  </si>
  <si>
    <t>https://accessmedicine.mhmedical.com/book.aspx?bookid=2316</t>
  </si>
  <si>
    <t>Greenberg</t>
  </si>
  <si>
    <t>Medical Epidemiology: Population Health and Effective Health Care, 5e</t>
  </si>
  <si>
    <t>4/30/2015</t>
  </si>
  <si>
    <t>https://accessmedicine.mhmedical.com/book.aspx?bookid=1430</t>
  </si>
  <si>
    <t>Schaefer</t>
  </si>
  <si>
    <t>Medical Genetics: An Integrated Approach</t>
  </si>
  <si>
    <t>10/25/2017</t>
  </si>
  <si>
    <t>https://accessmedicine.mhmedical.com/book.aspx?bookid=2247</t>
  </si>
  <si>
    <t>King</t>
  </si>
  <si>
    <t>Medical Management of Vulnerable and Underserved Patients: Principles, Practice, and Populations, 2e</t>
  </si>
  <si>
    <t>3/16/2016</t>
  </si>
  <si>
    <t>https://accessmedicine.mhmedical.com/book.aspx?bookid=1768</t>
  </si>
  <si>
    <t>Butterworth IV</t>
  </si>
  <si>
    <t>Morgan &amp; Mikhail's Clinical Anesthesiology, 6e</t>
  </si>
  <si>
    <t>5/30/2018</t>
  </si>
  <si>
    <t>https://accessmedicine.mhmedical.com/book.aspx?bookid=2444</t>
  </si>
  <si>
    <t>Martin</t>
  </si>
  <si>
    <t>Neuroanatomy: Text and Atlas, 5e</t>
  </si>
  <si>
    <t>7/21/2020</t>
  </si>
  <si>
    <t>https://accessmedicine.mhmedical.com/book.aspx?bookid=2945</t>
  </si>
  <si>
    <t>Reisner</t>
  </si>
  <si>
    <t>Pathology: A Modern Case Study, 2e</t>
  </si>
  <si>
    <t>11/1/2019</t>
  </si>
  <si>
    <t>https://accessmedicine.mhmedical.com/book.aspx?bookid=2748</t>
  </si>
  <si>
    <t>Kemp</t>
  </si>
  <si>
    <t>Pathology: The Big Picture</t>
  </si>
  <si>
    <t>6/3/2013</t>
  </si>
  <si>
    <t>https://accessmedicine.mhmedical.com/book.aspx?bookid=499</t>
  </si>
  <si>
    <t>Aster</t>
  </si>
  <si>
    <t>Pathophysiology of Blood Disorders, 2e</t>
  </si>
  <si>
    <t>9/12/2016</t>
  </si>
  <si>
    <t>https://accessmedicine.mhmedical.com/book.aspx?bookid=1900</t>
  </si>
  <si>
    <t>Hammer</t>
  </si>
  <si>
    <t>Pathophysiology of Disease: An Introduction to Clinical Medicine, 8e</t>
  </si>
  <si>
    <t>10/4/2018</t>
  </si>
  <si>
    <t>https://accessmedicine.mhmedical.com/book.aspx?bookid=2468</t>
  </si>
  <si>
    <t>Henderson</t>
  </si>
  <si>
    <t>The Patient History: An Evidence-Based Approach to Differential Diagnosis, 2e</t>
  </si>
  <si>
    <t>5/22/2013</t>
  </si>
  <si>
    <t>https://accessmedicine.mhmedical.com/book.aspx?bookid=500</t>
  </si>
  <si>
    <t>Saad</t>
  </si>
  <si>
    <t>Patient Management in the Telemetry/Cardiac Step-Down Unit: A Case-Based Approach</t>
  </si>
  <si>
    <t>9/9/2019</t>
  </si>
  <si>
    <t>https://accessmedicine.mhmedical.com/book.aspx?bookid=2725</t>
  </si>
  <si>
    <t>Inozu</t>
  </si>
  <si>
    <t>Performance Improvement for Healthcare: Leading Change with Lean, Six Sigma, and Constraints Management</t>
  </si>
  <si>
    <t>https://accessmedicine.mhmedical.com/book.aspx?bookid=2321</t>
  </si>
  <si>
    <t>Baston</t>
  </si>
  <si>
    <t>Pocket Guide to POCUS: Point-of-Care Tips for Point-of-Care Ultrasound</t>
  </si>
  <si>
    <t>2/6/2019</t>
  </si>
  <si>
    <t>https://accessmedicine.mhmedical.com/book.aspx?bookid=2544</t>
  </si>
  <si>
    <t>Olson</t>
  </si>
  <si>
    <t>Poisoning &amp; Drug Overdose, 7e</t>
  </si>
  <si>
    <t>11/30/2017</t>
  </si>
  <si>
    <t>https://accessmedicine.mhmedical.com/book.aspx?bookid=2284</t>
  </si>
  <si>
    <t>Parks</t>
  </si>
  <si>
    <t>Practical Office Orthopedics</t>
  </si>
  <si>
    <t>10/11/2017</t>
  </si>
  <si>
    <t>https://accessmedicine.mhmedical.com/book.aspx?bookid=2230</t>
  </si>
  <si>
    <t>McCarthy</t>
  </si>
  <si>
    <t>Precision Medicine: A Guide to Genomics in Clinical Practice</t>
  </si>
  <si>
    <t>11/17/2016</t>
  </si>
  <si>
    <t>https://accessmedicine.mhmedical.com/book.aspx?bookid=1930</t>
  </si>
  <si>
    <t>Michelli</t>
  </si>
  <si>
    <t>Prescription for Excellence: Leadership Lessons for Creating a World-Class Customer Experience from UCLA Health System</t>
  </si>
  <si>
    <t>https://accessmedicine.mhmedical.com/book.aspx?bookid=2322</t>
  </si>
  <si>
    <t>McKean</t>
  </si>
  <si>
    <t>Principles and Practice of Hospital Medicine, 2e</t>
  </si>
  <si>
    <t>7/25/2016</t>
  </si>
  <si>
    <t>https://accessmedicine.mhmedical.com/book.aspx?bookid=1872</t>
  </si>
  <si>
    <t>Tobin</t>
  </si>
  <si>
    <t>Principles and Practice of Mechanical Ventilation, 3e</t>
  </si>
  <si>
    <t>6/5/2013</t>
  </si>
  <si>
    <t>https://accessmedicine.mhmedical.com/book.aspx?bookid=520</t>
  </si>
  <si>
    <t>Hall</t>
  </si>
  <si>
    <t>Principles of Critical Care, 4e</t>
  </si>
  <si>
    <t>1/30/2015</t>
  </si>
  <si>
    <t>https://accessmedicine.mhmedical.com/book.aspx?bookid=1340</t>
  </si>
  <si>
    <t>Mitra</t>
  </si>
  <si>
    <t>Principles of Rehabilitation Medicine</t>
  </si>
  <si>
    <t>12/31/2018</t>
  </si>
  <si>
    <t>https://accessmedicine.mhmedical.com/book.aspx?bookid=2550</t>
  </si>
  <si>
    <t>Levitzky</t>
  </si>
  <si>
    <t>Pulmonary Physiology, 9e</t>
  </si>
  <si>
    <t>12/18/2017</t>
  </si>
  <si>
    <t>https://accessmedicine.mhmedical.com/book.aspx?bookid=2288</t>
  </si>
  <si>
    <t>Quick Medical Diagnosis &amp; Treatment 2020</t>
  </si>
  <si>
    <t>11/8/2019</t>
  </si>
  <si>
    <t>https://accessmedicine.mhmedical.com/book.aspx?bookid=2750</t>
  </si>
  <si>
    <t>Quick Medical Diagnosis &amp; Treatment 2021</t>
  </si>
  <si>
    <t>10/22/2020</t>
  </si>
  <si>
    <t>https://accessmedicine.mhmedical.com/book.aspx?bookid=2986</t>
  </si>
  <si>
    <t>Levinson</t>
  </si>
  <si>
    <t>Review of Medical Microbiology &amp; Immunology: A Guide to Clinical Infectious Diseases, 16e</t>
  </si>
  <si>
    <t>3/30/2020</t>
  </si>
  <si>
    <t>https://accessmedicine.mhmedical.com/book.aspx?bookid=2867</t>
  </si>
  <si>
    <t>Brunicardi</t>
  </si>
  <si>
    <t>Schwartz's Principles of Surgery, 11e</t>
  </si>
  <si>
    <t>https://accessmedicine.mhmedical.com/book.aspx?bookid=2576</t>
  </si>
  <si>
    <t>Merlino</t>
  </si>
  <si>
    <t>Service Fanatics: How to Build Superior Patient Experience the Cleveland Clinic Way</t>
  </si>
  <si>
    <t>https://accessmedicine.mhmedical.com/book.aspx?bookid=2310</t>
  </si>
  <si>
    <t>Ryan</t>
  </si>
  <si>
    <t>Sherris Medical Microbiology, 7e</t>
  </si>
  <si>
    <t>11/21/2017</t>
  </si>
  <si>
    <t>https://accessmedicine.mhmedical.com/book.aspx?bookid=2268</t>
  </si>
  <si>
    <t>McAninch</t>
  </si>
  <si>
    <t>Smith &amp; Tanagho's General Urology, 19e</t>
  </si>
  <si>
    <t>3/12/2020</t>
  </si>
  <si>
    <t>https://accessmedicine.mhmedical.com/book.aspx?bookid=2840</t>
  </si>
  <si>
    <t>Fortin VI</t>
  </si>
  <si>
    <t>Smith’s Patient-Centered Interviewing 4e</t>
  </si>
  <si>
    <t>7/16/2018</t>
  </si>
  <si>
    <t>https://accessmedicine.mhmedical.com/book.aspx?bookid=2446</t>
  </si>
  <si>
    <t>Stern</t>
  </si>
  <si>
    <t>Symptom to Diagnosis: An Evidence-Based Guide, 4e</t>
  </si>
  <si>
    <t>10/3/2019</t>
  </si>
  <si>
    <t>https://accessmedicine.mhmedical.com/book.aspx?bookid=2715</t>
  </si>
  <si>
    <t>978 0071745215</t>
  </si>
  <si>
    <t>Lawry</t>
  </si>
  <si>
    <t>Systematic Musculoskeletal Examinations</t>
  </si>
  <si>
    <t>6/14/2013</t>
  </si>
  <si>
    <t>https://accessmedicine.mhmedical.com/book.aspx?bookid=384</t>
  </si>
  <si>
    <t>Kelly</t>
  </si>
  <si>
    <t>Taylor and Kelly's Dermatology for Skin of Color, 2e</t>
  </si>
  <si>
    <t>2/21/2019</t>
  </si>
  <si>
    <t>https://accessmedicine.mhmedical.com/book.aspx?bookid=2585</t>
  </si>
  <si>
    <t>Kumar</t>
  </si>
  <si>
    <t>Teaching Rounds: A Visual Aid to Teaching Internal Medicine Pearls on the Wards</t>
  </si>
  <si>
    <t>7/14/2016</t>
  </si>
  <si>
    <t>https://accessmedicine.mhmedical.com/book.aspx?bookid=1856</t>
  </si>
  <si>
    <t>Text and Atlas of Wound Diagnosis and Treatment, 2e</t>
  </si>
  <si>
    <t>5/2/2019</t>
  </si>
  <si>
    <t>https://accessmedicine.mhmedical.com/book.aspx?bookid=2594</t>
  </si>
  <si>
    <t>Tintinalli</t>
  </si>
  <si>
    <t>Tintinalli's Emergency Medicine: A Comprehensive Study Guide, 9e</t>
  </si>
  <si>
    <t>https://accessmedicine.mhmedical.com/book.aspx?bookid=2353</t>
  </si>
  <si>
    <t>Burns</t>
  </si>
  <si>
    <t>The U.S. Healthcare Ecosystem: Payers, Providers, Producers</t>
  </si>
  <si>
    <t>3/10/2021</t>
  </si>
  <si>
    <t>https://accessmedicine.mhmedical.com/book.aspx?bookid=3027</t>
  </si>
  <si>
    <t>Lopes</t>
  </si>
  <si>
    <t>Understanding Clinical Research</t>
  </si>
  <si>
    <t>https://accessmedicine.mhmedical.com/book.aspx?bookid=674</t>
  </si>
  <si>
    <t>Markle</t>
  </si>
  <si>
    <t>Understanding Global Health, Second Edition</t>
  </si>
  <si>
    <t>2/10/2014</t>
  </si>
  <si>
    <t>https://accessmedicine.mhmedical.com/book.aspx?bookid=710</t>
  </si>
  <si>
    <t>Bodenheimer</t>
  </si>
  <si>
    <t>Understanding Health Policy: A Clinical Approach, 8e</t>
  </si>
  <si>
    <t>3/13/2020</t>
  </si>
  <si>
    <t>https://accessmedicine.mhmedical.com/book.aspx?bookid=2853</t>
  </si>
  <si>
    <t>Howell</t>
  </si>
  <si>
    <t>Understanding Healthcare Delivery Science</t>
  </si>
  <si>
    <t>9/30/2019</t>
  </si>
  <si>
    <t>https://accessmedicine.mhmedical.com/book.aspx?bookid=2736</t>
  </si>
  <si>
    <t>Understanding Medical Professionalism</t>
  </si>
  <si>
    <t>10/1/2014</t>
  </si>
  <si>
    <t>https://accessmedicine.mhmedical.com/book.aspx?bookid=1058</t>
  </si>
  <si>
    <t>Wachter</t>
  </si>
  <si>
    <t>Understanding Patient Safety, 3e</t>
  </si>
  <si>
    <t>9/13/2017</t>
  </si>
  <si>
    <t>https://accessmedicine.mhmedical.com/book.aspx?bookid=2203</t>
  </si>
  <si>
    <t>Mosser</t>
  </si>
  <si>
    <t>Understanding Teamwork in Health Care</t>
  </si>
  <si>
    <t>https://accessmedicine.mhmedical.com/book.aspx?bookid=694</t>
  </si>
  <si>
    <t>Rheuban</t>
  </si>
  <si>
    <t>Understanding Telehealth</t>
  </si>
  <si>
    <t>9/21/2017</t>
  </si>
  <si>
    <t>https://accessmedicine.mhmedical.com/book.aspx?bookid=2217</t>
  </si>
  <si>
    <t>Moriates</t>
  </si>
  <si>
    <t>Understanding Value-Based Healthcare</t>
  </si>
  <si>
    <t>3/10/2015</t>
  </si>
  <si>
    <t>https://accessmedicine.mhmedical.com/book.aspx?bookid=1371</t>
  </si>
  <si>
    <t>Eaton</t>
  </si>
  <si>
    <t>Vander’s Renal Physiology, 9e</t>
  </si>
  <si>
    <t>3/29/2018</t>
  </si>
  <si>
    <t>https://accessmedicine.mhmedical.com/book.aspx?bookid=2348</t>
  </si>
  <si>
    <t>Riordan-Eva</t>
  </si>
  <si>
    <t>Vaughan &amp; Asbury's General Ophthalmology, 19e</t>
  </si>
  <si>
    <t>7/12/2017</t>
  </si>
  <si>
    <t>https://accessmedicine.mhmedical.com/book.aspx?bookid=2186</t>
  </si>
  <si>
    <t>Hoffman</t>
  </si>
  <si>
    <t>Williams Gynecology, 4e</t>
  </si>
  <si>
    <t>5/29/2019</t>
  </si>
  <si>
    <t>https://accessmedicine.mhmedical.com/book.aspx?bookid=2658</t>
  </si>
  <si>
    <t>Kaushansky</t>
  </si>
  <si>
    <t>Williams Hematology, 10e</t>
  </si>
  <si>
    <t>11/30/2020</t>
  </si>
  <si>
    <t>https://accessmedicine.mhmedical.com/book.aspx?bookid=2962</t>
  </si>
  <si>
    <t>Cunningham</t>
  </si>
  <si>
    <t>Williams Obstetrics, 25e</t>
  </si>
  <si>
    <t>9/19/2016</t>
  </si>
  <si>
    <t>https://accessmedicine.mhmedical.com/book.aspx?bookid=1918</t>
  </si>
  <si>
    <t>O'Connell</t>
  </si>
  <si>
    <t>Women's Health Across the Lifespan, 2e</t>
  </si>
  <si>
    <t>3/19/2019</t>
  </si>
  <si>
    <t>https://accessmedicine.mhmedical.com/book.aspx?bookid=2575</t>
  </si>
  <si>
    <t>Healy</t>
  </si>
  <si>
    <t>Acid-Base Disturbances</t>
  </si>
  <si>
    <t>Cases</t>
  </si>
  <si>
    <t>https://accessmedicine.mhmedical.com/cases.aspx?gboscontainerID=181</t>
  </si>
  <si>
    <t>Toy</t>
  </si>
  <si>
    <t>Case Files: Anatomy 3e</t>
  </si>
  <si>
    <t>10/15/2015</t>
  </si>
  <si>
    <t>https://accessmedicine.mhmedical.com/cases.aspx?gboscontainerID=62</t>
  </si>
  <si>
    <t>Case Files: Anesthesiology</t>
  </si>
  <si>
    <t>https://accessmedicine.mhmedical.com/cases.aspx?gboscontainerID=69</t>
  </si>
  <si>
    <t>Case Files: Biochemistry 3e</t>
  </si>
  <si>
    <t>https://accessmedicine.mhmedical.com/cases.aspx?gboscontainerID=63</t>
  </si>
  <si>
    <t>Case Files: Emergency Medicine, 4e</t>
  </si>
  <si>
    <t>10/5/2017</t>
  </si>
  <si>
    <t>https://accessmedicine.mhmedical.com/cases.aspx?gboscontainerID=154</t>
  </si>
  <si>
    <t>Case Files: Family Medicine, 5e</t>
  </si>
  <si>
    <t>https://accessmedicine.mhmedical.com/cases.aspx?gboscontainerID=250</t>
  </si>
  <si>
    <t>Case Files: Internal Medicine 6e</t>
  </si>
  <si>
    <t>https://accessmedicine.mhmedical.com/cases.aspx?gboscontainerID=248</t>
  </si>
  <si>
    <t>Case Files: Microbiology 3e</t>
  </si>
  <si>
    <t>https://accessmedicine.mhmedical.com/cases.aspx?gboscontainerID=64</t>
  </si>
  <si>
    <t>Case Files: Neurology 3e</t>
  </si>
  <si>
    <t>11/16/2017</t>
  </si>
  <si>
    <t>https://accessmedicine.mhmedical.com/cases.aspx?gboscontainerID=90</t>
  </si>
  <si>
    <t>Case Files: Neuroscience 2e</t>
  </si>
  <si>
    <t>https://accessmedicine.mhmedical.com/cases.aspx?gboscontainerID=65</t>
  </si>
  <si>
    <t>Case Files: Ob/Gyn 5th ed.</t>
  </si>
  <si>
    <t>https://accessmedicine.mhmedical.com/cases.aspx?gboscontainerID=184</t>
  </si>
  <si>
    <t>Case Files: Pathology 2e</t>
  </si>
  <si>
    <t>https://accessmedicine.mhmedical.com/cases.aspx?gboscontainerID=66</t>
  </si>
  <si>
    <t>Case Files: Pediatrics 5e</t>
  </si>
  <si>
    <t>https://accessmedicine.mhmedical.com/cases.aspx?gboscontainerID=75</t>
  </si>
  <si>
    <t>Case Files: Pharmacology 3e</t>
  </si>
  <si>
    <t>https://accessmedicine.mhmedical.com/cases.aspx?gboscontainerID=67</t>
  </si>
  <si>
    <t>Case Files: Physiology 2e</t>
  </si>
  <si>
    <t>https://accessmedicine.mhmedical.com/cases.aspx?gboscontainerID=68</t>
  </si>
  <si>
    <t>Case Files: Psychiatry, 6e</t>
  </si>
  <si>
    <t>https://accessmedicine.mhmedical.com/cases.aspx?gboscontainerID=251</t>
  </si>
  <si>
    <t>Case Files: Surgery 5e</t>
  </si>
  <si>
    <t>https://accessmedicine.mhmedical.com/cases.aspx?gboscontainerID=92</t>
  </si>
  <si>
    <t>Clinical Neuroanatomy 29e</t>
  </si>
  <si>
    <t>5/21/2020</t>
  </si>
  <si>
    <t>https://accessmedicine.mhmedical.com/cases.aspx?gboscontainerID=243</t>
  </si>
  <si>
    <t>Graber</t>
  </si>
  <si>
    <t>Graber and Wilbur’s Family Medicine Examination and Board Review, 5th Edition</t>
  </si>
  <si>
    <t>2/13/2020</t>
  </si>
  <si>
    <t>https://accessmedicine.mhmedical.com/cases.aspx?gboscontainerID=231</t>
  </si>
  <si>
    <t>The Harrison’s Visual Case Challenge</t>
  </si>
  <si>
    <t>3/18/2021</t>
  </si>
  <si>
    <t>https://accessmedicine.mhmedical.com/cases.aspx?gboscontainerID=263</t>
  </si>
  <si>
    <t>Mount</t>
  </si>
  <si>
    <t>Harrison's Fluid/Electrolyte &amp; Acid-Base Cases</t>
  </si>
  <si>
    <t>7/13/2017</t>
  </si>
  <si>
    <t>https://accessmedicine.mhmedical.com/cases.aspx?gboscontainerID=156</t>
  </si>
  <si>
    <t>Pathophysiology of Disease Cases</t>
  </si>
  <si>
    <t>https://accessmedicine.mhmedical.com/cases.aspx?gboscontainerID=216</t>
  </si>
  <si>
    <t>Klamen</t>
  </si>
  <si>
    <t>Resident Readiness®: Internal Medicine</t>
  </si>
  <si>
    <t>8/9/2018</t>
  </si>
  <si>
    <t>https://accessmedicine.mhmedical.com/cases.aspx?gboscontainerID=209</t>
  </si>
  <si>
    <t>Sherris Medical Microbiology Cases</t>
  </si>
  <si>
    <t>1/25/2018</t>
  </si>
  <si>
    <t>https://accessmedicine.mhmedical.com/cases.aspx?gboscontainerID=187</t>
  </si>
  <si>
    <t>El-Sourady</t>
  </si>
  <si>
    <t>Vanderbilt Internal Medicine and Pediatric Curriculum</t>
  </si>
  <si>
    <t>2/14/2019</t>
  </si>
  <si>
    <t>https://accessmedicine.mhmedical.com/cases.aspx?gboscontainerID=224</t>
  </si>
  <si>
    <t>Rollins</t>
  </si>
  <si>
    <t>Workbook and Casebook for Goodman and Gilman's The Pharmacological Basis of Therapeutics</t>
  </si>
  <si>
    <t>7/16/2020</t>
  </si>
  <si>
    <t>https://accessmedicine.mhmedical.com/cases.aspx?gboscontainerID=245</t>
  </si>
  <si>
    <t>Q &amp; A</t>
  </si>
  <si>
    <t>9/11/2019</t>
  </si>
  <si>
    <t>https://accessmedicine.mhmedical.com/qa.aspx?resourceID=2732</t>
  </si>
  <si>
    <t>https://accessmedicine.mhmedical.com/qa.aspx?resourceID=2479</t>
  </si>
  <si>
    <t>3/26/2018</t>
  </si>
  <si>
    <t>https://accessmedicine.mhmedical.com/qa.aspx?resourceID=2356</t>
  </si>
  <si>
    <t>https://accessmedicine.mhmedical.com/qa.aspx?resourceID=2852</t>
  </si>
  <si>
    <t>12/8/2014</t>
  </si>
  <si>
    <t>https://accessmedicine.mhmedical.com/qa.aspx?resourceID=1138</t>
  </si>
  <si>
    <t>https://accessmedicine.mhmedical.com/qa.aspx?resourceID=2299</t>
  </si>
  <si>
    <t>https://accessmedicine.mhmedical.com/qa.aspx?resourceID=2860</t>
  </si>
  <si>
    <t>https://accessmedicine.mhmedical.com/qa.aspx?resourceID=2344</t>
  </si>
  <si>
    <t>https://accessmedicine.mhmedical.com/qa.aspx?resourceID=2939</t>
  </si>
  <si>
    <t>https://accessmedicine.mhmedical.com/qa.aspx?resourceID=2142</t>
  </si>
  <si>
    <t>11/20/2018</t>
  </si>
  <si>
    <t>https://accessmedicine.mhmedical.com/qa.aspx?resourceID=2536</t>
  </si>
  <si>
    <t>12/26/2013</t>
  </si>
  <si>
    <t>https://accessmedicine.mhmedical.com/qa.aspx?resourceID=692</t>
  </si>
  <si>
    <t>Graber and Wilbur’s Family Medicine Examination &amp; Board Review, 5e</t>
  </si>
  <si>
    <t>2/12/2020</t>
  </si>
  <si>
    <t>https://accessmedicine.mhmedical.com/qa.aspx?resourceID=2780</t>
  </si>
  <si>
    <t>5/14/2018</t>
  </si>
  <si>
    <t>https://accessmedicine.mhmedical.com/qa.aspx?resourceID=2408</t>
  </si>
  <si>
    <t>Wiener</t>
  </si>
  <si>
    <t>Harrison's™ Principles of Internal Medicine: Self-Assessment and Board Review, 19e</t>
  </si>
  <si>
    <t>https://accessmedicine.mhmedical.com/qa.aspx?resourceID=1972</t>
  </si>
  <si>
    <t>10/28/2013</t>
  </si>
  <si>
    <t>https://accessmedicine.mhmedical.com/qa.aspx?resourceID=618</t>
  </si>
  <si>
    <t>https://accessmedicine.mhmedical.com/qa.aspx?resourceID=2656</t>
  </si>
  <si>
    <t>https://accessmedicine.mhmedical.com/qa.aspx?resourceID=2442</t>
  </si>
  <si>
    <t>https://accessmedicine.mhmedical.com/qa.aspx?resourceID=3048</t>
  </si>
  <si>
    <t>https://accessmedicine.mhmedical.com/qa.aspx?resourceID=2469</t>
  </si>
  <si>
    <t>https://accessmedicine.mhmedical.com/qa.aspx?resourceID=3059</t>
  </si>
  <si>
    <t>Laposata's Laboratory Medicine: The Diagnosis of Disease in the Clinical Laboratory, 3e</t>
  </si>
  <si>
    <t>10/25/2018</t>
  </si>
  <si>
    <t>https://accessmedicine.mhmedical.com/qa.aspx?resourceID=2507</t>
  </si>
  <si>
    <t>https://accessmedicine.mhmedical.com/qa.aspx?resourceID=1438</t>
  </si>
  <si>
    <t>https://accessmedicine.mhmedical.com/qa.aspx?resourceID=2251</t>
  </si>
  <si>
    <t>12/10/2019</t>
  </si>
  <si>
    <t>https://accessmedicine.mhmedical.com/qa.aspx?resourceID=2774</t>
  </si>
  <si>
    <t>10/25/2013</t>
  </si>
  <si>
    <t>https://accessmedicine.mhmedical.com/qa.aspx?resourceID=604</t>
  </si>
  <si>
    <t>https://accessmedicine.mhmedical.com/qa.aspx?resourceID=1911</t>
  </si>
  <si>
    <t>https://accessmedicine.mhmedical.com/qa.aspx?resourceID=599</t>
  </si>
  <si>
    <t>https://accessmedicine.mhmedical.com/qa.aspx?resourceID=2291</t>
  </si>
  <si>
    <t>https://accessmedicine.mhmedical.com/qa.aspx?resourceID=2872</t>
  </si>
  <si>
    <t>https://accessmedicine.mhmedical.com/qa.aspx?resourceID=2285</t>
  </si>
  <si>
    <t>5/1/2019</t>
  </si>
  <si>
    <t>https://accessmedicine.mhmedical.com/qa.aspx?resourceID=2597</t>
  </si>
  <si>
    <t>https://accessmedicine.mhmedical.com/qa.aspx?resourceID=2352</t>
  </si>
  <si>
    <t>Vanderbilt IM/Peds Review Questions</t>
  </si>
  <si>
    <t>11/19/2020</t>
  </si>
  <si>
    <t>https://accessmedicine.mhmedical.com/qa.aspx?resourceID=3001</t>
  </si>
  <si>
    <t>Patel</t>
  </si>
  <si>
    <t>Williams Obstetrics Study Guide, 25th Edition</t>
  </si>
  <si>
    <t>11/15/2018</t>
  </si>
  <si>
    <t>https://accessmedicine.mhmedical.com/qa.aspx?resourceID=2501</t>
  </si>
  <si>
    <t>Kibble</t>
  </si>
  <si>
    <t>The Big Picture: Medidcal Physiology Flashcards</t>
  </si>
  <si>
    <t>Flashcards</t>
  </si>
  <si>
    <t>12/23/2015</t>
  </si>
  <si>
    <t>https://accessmedicine.mhmedical.com/game.aspx?External=Flashcards&amp;isbn=1259644235</t>
  </si>
  <si>
    <t>Baron</t>
  </si>
  <si>
    <t>Biochemistry and Genetics Flash Cards</t>
  </si>
  <si>
    <t>https://accessmedicine.mhmedical.com/game.aspx?External=Flashcards&amp;isbn=1259837211</t>
  </si>
  <si>
    <t>Quinn</t>
  </si>
  <si>
    <t>Current Medical Diagnosis &amp; Treatment Flashcards, 2e</t>
  </si>
  <si>
    <t>https://accessmedicine.mhmedical.com/game.aspx?External=Flashcards&amp;isbn=9780071848022</t>
  </si>
  <si>
    <t>DeGowin's Diagnostic Examination Flashcards</t>
  </si>
  <si>
    <t>04/25/2016</t>
  </si>
  <si>
    <t>https://accessmedicine.mhmedical.com/game.aspx?External=Flashcards&amp;isbn=9780071829090</t>
  </si>
  <si>
    <t>Somers</t>
  </si>
  <si>
    <t>Microbiology and Infectious Disease Flashcards, 3e</t>
  </si>
  <si>
    <t>https://accessmedicine.mhmedical.com/game.aspx?External=Flashcards&amp;isbn=1259859827</t>
  </si>
  <si>
    <t>Pathology Flashcards, 3e</t>
  </si>
  <si>
    <t>https://accessmedicine.mhmedical.com/game.aspx?External=Flashcards&amp;isbn=9780071793568</t>
  </si>
  <si>
    <t>Kwok</t>
  </si>
  <si>
    <t>Pathophysiology of Disease Flashcards</t>
  </si>
  <si>
    <t>08/13/2016</t>
  </si>
  <si>
    <t>https://accessmedicine.mhmedical.com/game.aspx?External=Flashcards&amp;isbn=9780071829168</t>
  </si>
  <si>
    <t>Pharmacology Flashcards, 4e</t>
  </si>
  <si>
    <t>12/1/2017</t>
  </si>
  <si>
    <t>https://accessmedicine.mhmedical.com/game.aspx?External=Flashcards&amp;isbn=1259837246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</si>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</sst>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8"/>
      <color theme="3"/>
      <name val="Calibri Light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57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tabSelected="1" workbookViewId="0"/>
  </sheetViews>
  <sheetFormatPr defaultRowHeight="15"/>
  <cols>
    <col min="1" max="1" width="4.140625" style="1" bestFit="1" customWidth="1"/>
    <col min="2" max="2" width="15.140625" bestFit="1" customWidth="1"/>
    <col min="4" max="4" width="61.140625" customWidth="1"/>
    <col min="7" max="7" width="11.7109375" bestFit="1" customWidth="1"/>
    <col min="8" max="8" width="86.85546875" bestFit="1" customWidth="1"/>
  </cols>
  <sheetData>
    <row r="1" spans="1:8">
      <c r="A1" s="2" t="s">
        <v>710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>
      <c r="A2" s="3">
        <v>1</v>
      </c>
      <c r="B2" s="4" t="str">
        <f>TEXT(9780071842617,0)</f>
        <v>9780071842617</v>
      </c>
      <c r="C2" s="4" t="s">
        <v>7</v>
      </c>
      <c r="D2" s="4" t="s">
        <v>8</v>
      </c>
      <c r="E2" s="4" t="s">
        <v>9</v>
      </c>
      <c r="F2" s="4">
        <v>2019</v>
      </c>
      <c r="G2" s="4" t="s">
        <v>10</v>
      </c>
      <c r="H2" s="4" t="s">
        <v>11</v>
      </c>
    </row>
    <row r="3" spans="1:8">
      <c r="A3" s="3">
        <v>2</v>
      </c>
      <c r="B3" s="4" t="str">
        <f>TEXT(9781260134940,0)</f>
        <v>9781260134940</v>
      </c>
      <c r="C3" s="4" t="s">
        <v>12</v>
      </c>
      <c r="D3" s="4" t="s">
        <v>13</v>
      </c>
      <c r="E3" s="4" t="s">
        <v>9</v>
      </c>
      <c r="F3" s="4">
        <v>2021</v>
      </c>
      <c r="G3" s="4" t="s">
        <v>14</v>
      </c>
      <c r="H3" s="4" t="s">
        <v>15</v>
      </c>
    </row>
    <row r="4" spans="1:8">
      <c r="A4" s="3">
        <v>3</v>
      </c>
      <c r="B4" s="4" t="str">
        <f>TEXT(9781260455366,0)</f>
        <v>9781260455366</v>
      </c>
      <c r="C4" s="4" t="s">
        <v>16</v>
      </c>
      <c r="D4" s="4" t="s">
        <v>17</v>
      </c>
      <c r="E4" s="4" t="s">
        <v>9</v>
      </c>
      <c r="F4" s="4">
        <v>2020</v>
      </c>
      <c r="G4" s="4" t="s">
        <v>18</v>
      </c>
      <c r="H4" s="4" t="s">
        <v>19</v>
      </c>
    </row>
    <row r="5" spans="1:8">
      <c r="A5" s="3">
        <v>4</v>
      </c>
      <c r="B5" s="4" t="str">
        <f>TEXT(9781259641152,0)</f>
        <v>9781259641152</v>
      </c>
      <c r="C5" s="4" t="s">
        <v>20</v>
      </c>
      <c r="D5" s="4" t="s">
        <v>21</v>
      </c>
      <c r="E5" s="4" t="s">
        <v>9</v>
      </c>
      <c r="F5" s="4">
        <v>2018</v>
      </c>
      <c r="G5" s="4" t="s">
        <v>22</v>
      </c>
      <c r="H5" s="4" t="s">
        <v>23</v>
      </c>
    </row>
    <row r="6" spans="1:8">
      <c r="A6" s="3">
        <v>5</v>
      </c>
      <c r="B6" s="4" t="str">
        <f>TEXT(9781260452310,0)</f>
        <v>9781260452310</v>
      </c>
      <c r="C6" s="4" t="s">
        <v>20</v>
      </c>
      <c r="D6" s="4" t="s">
        <v>24</v>
      </c>
      <c r="E6" s="4" t="s">
        <v>9</v>
      </c>
      <c r="F6" s="4">
        <v>2021</v>
      </c>
      <c r="G6" s="4" t="s">
        <v>25</v>
      </c>
      <c r="H6" s="4" t="s">
        <v>26</v>
      </c>
    </row>
    <row r="7" spans="1:8">
      <c r="A7" s="3">
        <v>6</v>
      </c>
      <c r="B7" s="4" t="str">
        <f>TEXT(9781259861079,0)</f>
        <v>9781259861079</v>
      </c>
      <c r="C7" s="4" t="s">
        <v>27</v>
      </c>
      <c r="D7" s="4" t="s">
        <v>28</v>
      </c>
      <c r="E7" s="4" t="s">
        <v>9</v>
      </c>
      <c r="F7" s="4">
        <v>2017</v>
      </c>
      <c r="G7" s="4" t="s">
        <v>29</v>
      </c>
      <c r="H7" s="4" t="s">
        <v>30</v>
      </c>
    </row>
    <row r="8" spans="1:8">
      <c r="A8" s="3">
        <v>7</v>
      </c>
      <c r="B8" s="4" t="str">
        <f>TEXT(9781260459975,0)</f>
        <v>9781260459975</v>
      </c>
      <c r="C8" s="4" t="s">
        <v>31</v>
      </c>
      <c r="D8" s="4" t="s">
        <v>32</v>
      </c>
      <c r="E8" s="4" t="s">
        <v>9</v>
      </c>
      <c r="F8" s="4">
        <v>2021</v>
      </c>
      <c r="G8" s="4" t="s">
        <v>33</v>
      </c>
      <c r="H8" s="4" t="s">
        <v>34</v>
      </c>
    </row>
    <row r="9" spans="1:8">
      <c r="A9" s="3">
        <v>8</v>
      </c>
      <c r="B9" s="4" t="str">
        <f>TEXT(9780071627085,0)</f>
        <v>9780071627085</v>
      </c>
      <c r="C9" s="4" t="s">
        <v>35</v>
      </c>
      <c r="D9" s="4" t="s">
        <v>36</v>
      </c>
      <c r="E9" s="4" t="s">
        <v>9</v>
      </c>
      <c r="F9" s="4">
        <v>2011</v>
      </c>
      <c r="G9" s="4" t="s">
        <v>37</v>
      </c>
      <c r="H9" s="4" t="s">
        <v>38</v>
      </c>
    </row>
    <row r="10" spans="1:8">
      <c r="A10" s="3">
        <v>9</v>
      </c>
      <c r="B10" s="4" t="str">
        <f>TEXT(9781260142686,0)</f>
        <v>9781260142686</v>
      </c>
      <c r="C10" s="4" t="s">
        <v>39</v>
      </c>
      <c r="D10" s="4" t="s">
        <v>40</v>
      </c>
      <c r="E10" s="4" t="s">
        <v>9</v>
      </c>
      <c r="F10" s="4">
        <v>2019</v>
      </c>
      <c r="G10" s="4" t="s">
        <v>41</v>
      </c>
      <c r="H10" s="4" t="s">
        <v>42</v>
      </c>
    </row>
    <row r="11" spans="1:8">
      <c r="A11" s="3">
        <v>10</v>
      </c>
      <c r="B11" s="4" t="str">
        <f>TEXT(9781260122503,0)</f>
        <v>9781260122503</v>
      </c>
      <c r="C11" s="4" t="s">
        <v>43</v>
      </c>
      <c r="D11" s="4" t="s">
        <v>44</v>
      </c>
      <c r="E11" s="4" t="s">
        <v>9</v>
      </c>
      <c r="F11" s="4">
        <v>2020</v>
      </c>
      <c r="G11" s="4" t="s">
        <v>45</v>
      </c>
      <c r="H11" s="4" t="s">
        <v>46</v>
      </c>
    </row>
    <row r="12" spans="1:8">
      <c r="A12" s="3">
        <v>11</v>
      </c>
      <c r="B12" s="4" t="str">
        <f>TEXT(9781259862632,0)</f>
        <v>9781259862632</v>
      </c>
      <c r="C12" s="4" t="s">
        <v>47</v>
      </c>
      <c r="D12" s="4" t="s">
        <v>48</v>
      </c>
      <c r="E12" s="4" t="s">
        <v>9</v>
      </c>
      <c r="F12" s="4">
        <v>2018</v>
      </c>
      <c r="G12" s="4" t="s">
        <v>49</v>
      </c>
      <c r="H12" s="4" t="s">
        <v>50</v>
      </c>
    </row>
    <row r="13" spans="1:8">
      <c r="A13" s="3">
        <v>12</v>
      </c>
      <c r="B13" s="4" t="str">
        <f>TEXT(9780071637916,0)</f>
        <v>9780071637916</v>
      </c>
      <c r="C13" s="4" t="s">
        <v>51</v>
      </c>
      <c r="D13" s="4" t="s">
        <v>52</v>
      </c>
      <c r="E13" s="4" t="s">
        <v>9</v>
      </c>
      <c r="F13" s="4">
        <v>2018</v>
      </c>
      <c r="G13" s="4" t="s">
        <v>53</v>
      </c>
      <c r="H13" s="4" t="s">
        <v>54</v>
      </c>
    </row>
    <row r="14" spans="1:8">
      <c r="A14" s="3">
        <v>13</v>
      </c>
      <c r="B14" s="4" t="str">
        <f>TEXT(9780071791540,0)</f>
        <v>9780071791540</v>
      </c>
      <c r="C14" s="4" t="s">
        <v>55</v>
      </c>
      <c r="D14" s="4" t="s">
        <v>56</v>
      </c>
      <c r="E14" s="4" t="s">
        <v>9</v>
      </c>
      <c r="F14" s="4">
        <v>2018</v>
      </c>
      <c r="G14" s="4" t="s">
        <v>57</v>
      </c>
      <c r="H14" s="4" t="s">
        <v>58</v>
      </c>
    </row>
    <row r="15" spans="1:8">
      <c r="A15" s="3">
        <v>14</v>
      </c>
      <c r="B15" s="4" t="str">
        <f>TEXT(9781260026115,0)</f>
        <v>9781260026115</v>
      </c>
      <c r="C15" s="4" t="s">
        <v>59</v>
      </c>
      <c r="D15" s="4" t="s">
        <v>60</v>
      </c>
      <c r="E15" s="4" t="s">
        <v>9</v>
      </c>
      <c r="F15" s="4">
        <v>2018</v>
      </c>
      <c r="G15" s="4" t="s">
        <v>61</v>
      </c>
      <c r="H15" s="4" t="s">
        <v>62</v>
      </c>
    </row>
    <row r="16" spans="1:8">
      <c r="A16" s="3">
        <v>15</v>
      </c>
      <c r="B16" s="4" t="str">
        <f>TEXT(9780071827249,0)</f>
        <v>9780071827249</v>
      </c>
      <c r="C16" s="4" t="s">
        <v>63</v>
      </c>
      <c r="D16" s="4" t="s">
        <v>64</v>
      </c>
      <c r="E16" s="4" t="s">
        <v>9</v>
      </c>
      <c r="F16" s="4">
        <v>2014</v>
      </c>
      <c r="G16" s="4" t="s">
        <v>65</v>
      </c>
      <c r="H16" s="4" t="s">
        <v>66</v>
      </c>
    </row>
    <row r="17" spans="1:8">
      <c r="A17" s="3">
        <v>16</v>
      </c>
      <c r="B17" s="4" t="str">
        <f>TEXT(9780071769150,0)</f>
        <v>9780071769150</v>
      </c>
      <c r="C17" s="4" t="s">
        <v>67</v>
      </c>
      <c r="D17" s="4" t="s">
        <v>68</v>
      </c>
      <c r="E17" s="4" t="s">
        <v>9</v>
      </c>
      <c r="F17" s="4">
        <v>2013</v>
      </c>
      <c r="G17" s="4" t="s">
        <v>69</v>
      </c>
      <c r="H17" s="4" t="s">
        <v>70</v>
      </c>
    </row>
    <row r="18" spans="1:8">
      <c r="A18" s="3">
        <v>17</v>
      </c>
      <c r="B18" s="4" t="str">
        <f>TEXT(9780071845069,0)</f>
        <v>9780071845069</v>
      </c>
      <c r="C18" s="4" t="s">
        <v>71</v>
      </c>
      <c r="D18" s="4" t="s">
        <v>72</v>
      </c>
      <c r="E18" s="4" t="s">
        <v>9</v>
      </c>
      <c r="F18" s="4">
        <v>2015</v>
      </c>
      <c r="G18" s="4" t="s">
        <v>73</v>
      </c>
      <c r="H18" s="4" t="s">
        <v>74</v>
      </c>
    </row>
    <row r="19" spans="1:8">
      <c r="A19" s="3">
        <v>18</v>
      </c>
      <c r="B19" s="4" t="str">
        <f>TEXT(9780071622448,0)</f>
        <v>9780071622448</v>
      </c>
      <c r="C19" s="4" t="s">
        <v>75</v>
      </c>
      <c r="D19" s="4" t="s">
        <v>76</v>
      </c>
      <c r="E19" s="4" t="s">
        <v>9</v>
      </c>
      <c r="F19" s="4">
        <v>2014</v>
      </c>
      <c r="G19" s="4" t="s">
        <v>77</v>
      </c>
      <c r="H19" s="4" t="s">
        <v>78</v>
      </c>
    </row>
    <row r="20" spans="1:8">
      <c r="A20" s="3">
        <v>19</v>
      </c>
      <c r="B20" s="4" t="str">
        <f>TEXT(9781260452358,0)</f>
        <v>9781260452358</v>
      </c>
      <c r="C20" s="4" t="s">
        <v>79</v>
      </c>
      <c r="D20" s="4" t="s">
        <v>80</v>
      </c>
      <c r="E20" s="4" t="s">
        <v>9</v>
      </c>
      <c r="F20" s="4">
        <v>2020</v>
      </c>
      <c r="G20" s="4" t="s">
        <v>81</v>
      </c>
      <c r="H20" s="4" t="s">
        <v>82</v>
      </c>
    </row>
    <row r="21" spans="1:8">
      <c r="A21" s="3">
        <v>20</v>
      </c>
      <c r="B21" s="4" t="str">
        <f>TEXT(9781259834400,0)</f>
        <v>9781259834400</v>
      </c>
      <c r="C21" s="4" t="s">
        <v>83</v>
      </c>
      <c r="D21" s="4" t="s">
        <v>84</v>
      </c>
      <c r="E21" s="4" t="s">
        <v>9</v>
      </c>
      <c r="F21" s="4">
        <v>2017</v>
      </c>
      <c r="G21" s="4" t="s">
        <v>85</v>
      </c>
      <c r="H21" s="4" t="s">
        <v>86</v>
      </c>
    </row>
    <row r="22" spans="1:8">
      <c r="A22" s="3">
        <v>21</v>
      </c>
      <c r="B22" s="4" t="str">
        <f>TEXT(9780071454285,0)</f>
        <v>9780071454285</v>
      </c>
      <c r="C22" s="4" t="s">
        <v>87</v>
      </c>
      <c r="D22" s="4" t="s">
        <v>88</v>
      </c>
      <c r="E22" s="4" t="s">
        <v>9</v>
      </c>
      <c r="F22" s="4">
        <v>2007</v>
      </c>
      <c r="G22" s="4" t="s">
        <v>89</v>
      </c>
      <c r="H22" s="4" t="s">
        <v>90</v>
      </c>
    </row>
    <row r="23" spans="1:8">
      <c r="A23" s="3">
        <v>22</v>
      </c>
      <c r="B23" s="4" t="str">
        <f>TEXT(9781259862045,0)</f>
        <v>9781259862045</v>
      </c>
      <c r="C23" s="4" t="s">
        <v>91</v>
      </c>
      <c r="D23" s="4" t="s">
        <v>92</v>
      </c>
      <c r="E23" s="4" t="s">
        <v>9</v>
      </c>
      <c r="F23" s="4">
        <v>2019</v>
      </c>
      <c r="G23" s="4" t="s">
        <v>93</v>
      </c>
      <c r="H23" s="4" t="s">
        <v>94</v>
      </c>
    </row>
    <row r="24" spans="1:8">
      <c r="A24" s="3">
        <v>23</v>
      </c>
      <c r="B24" s="4" t="str">
        <f>TEXT(9780071845342,0)</f>
        <v>9780071845342</v>
      </c>
      <c r="C24" s="4" t="s">
        <v>95</v>
      </c>
      <c r="D24" s="4" t="s">
        <v>96</v>
      </c>
      <c r="E24" s="4" t="s">
        <v>9</v>
      </c>
      <c r="F24" s="4">
        <v>2016</v>
      </c>
      <c r="G24" s="4" t="s">
        <v>97</v>
      </c>
      <c r="H24" s="4" t="s">
        <v>98</v>
      </c>
    </row>
    <row r="25" spans="1:8">
      <c r="A25" s="3">
        <v>24</v>
      </c>
      <c r="B25" s="4" t="str">
        <f>TEXT(9780071820813,0)</f>
        <v>9780071820813</v>
      </c>
      <c r="C25" s="4" t="s">
        <v>99</v>
      </c>
      <c r="D25" s="4" t="s">
        <v>100</v>
      </c>
      <c r="E25" s="4" t="s">
        <v>9</v>
      </c>
      <c r="F25" s="4">
        <v>2016</v>
      </c>
      <c r="G25" s="4" t="s">
        <v>101</v>
      </c>
      <c r="H25" s="4" t="s">
        <v>102</v>
      </c>
    </row>
    <row r="26" spans="1:8">
      <c r="A26" s="3">
        <v>25</v>
      </c>
      <c r="B26" s="4" t="str">
        <f>TEXT(9781260457087,0)</f>
        <v>9781260457087</v>
      </c>
      <c r="C26" s="4" t="s">
        <v>103</v>
      </c>
      <c r="D26" s="4" t="s">
        <v>104</v>
      </c>
      <c r="E26" s="4" t="s">
        <v>9</v>
      </c>
      <c r="F26" s="4">
        <v>2021</v>
      </c>
      <c r="G26" s="4" t="s">
        <v>105</v>
      </c>
      <c r="H26" s="4" t="s">
        <v>106</v>
      </c>
    </row>
    <row r="27" spans="1:8">
      <c r="A27" s="3">
        <v>26</v>
      </c>
      <c r="B27" s="4" t="str">
        <f>TEXT(9780071590754,0)</f>
        <v>9780071590754</v>
      </c>
      <c r="C27" s="4" t="s">
        <v>107</v>
      </c>
      <c r="D27" s="4" t="s">
        <v>108</v>
      </c>
      <c r="E27" s="4" t="s">
        <v>9</v>
      </c>
      <c r="F27" s="4">
        <v>2014</v>
      </c>
      <c r="G27" s="4" t="s">
        <v>109</v>
      </c>
      <c r="H27" s="4" t="s">
        <v>110</v>
      </c>
    </row>
    <row r="28" spans="1:8">
      <c r="A28" s="3">
        <v>27</v>
      </c>
      <c r="B28" s="4" t="str">
        <f>TEXT(9781260135978,0)</f>
        <v>9781260135978</v>
      </c>
      <c r="C28" s="4" t="s">
        <v>111</v>
      </c>
      <c r="D28" s="4" t="s">
        <v>112</v>
      </c>
      <c r="E28" s="4" t="s">
        <v>9</v>
      </c>
      <c r="F28" s="4">
        <v>2021</v>
      </c>
      <c r="G28" s="4" t="s">
        <v>113</v>
      </c>
      <c r="H28" s="4" t="s">
        <v>114</v>
      </c>
    </row>
    <row r="29" spans="1:8">
      <c r="A29" s="3">
        <v>28</v>
      </c>
      <c r="B29" s="4" t="str">
        <f>TEXT(9780071847643,0)</f>
        <v>9780071847643</v>
      </c>
      <c r="C29" s="4" t="s">
        <v>115</v>
      </c>
      <c r="D29" s="4" t="s">
        <v>116</v>
      </c>
      <c r="E29" s="4" t="s">
        <v>9</v>
      </c>
      <c r="F29" s="4">
        <v>2020</v>
      </c>
      <c r="G29" s="4" t="s">
        <v>117</v>
      </c>
      <c r="H29" s="4" t="s">
        <v>118</v>
      </c>
    </row>
    <row r="30" spans="1:8">
      <c r="A30" s="3">
        <v>29</v>
      </c>
      <c r="B30" s="4" t="str">
        <f>TEXT(9780071808156,0)</f>
        <v>9780071808156</v>
      </c>
      <c r="C30" s="4" t="s">
        <v>119</v>
      </c>
      <c r="D30" s="4" t="s">
        <v>120</v>
      </c>
      <c r="E30" s="4" t="s">
        <v>9</v>
      </c>
      <c r="F30" s="4">
        <v>2014</v>
      </c>
      <c r="G30" s="4" t="s">
        <v>121</v>
      </c>
      <c r="H30" s="4" t="s">
        <v>122</v>
      </c>
    </row>
    <row r="31" spans="1:8">
      <c r="A31" s="3">
        <v>30</v>
      </c>
      <c r="B31" s="4" t="str">
        <f>TEXT(9781259641251,0)</f>
        <v>9781259641251</v>
      </c>
      <c r="C31" s="4" t="s">
        <v>123</v>
      </c>
      <c r="D31" s="4" t="s">
        <v>124</v>
      </c>
      <c r="E31" s="4" t="s">
        <v>9</v>
      </c>
      <c r="F31" s="4">
        <v>2017</v>
      </c>
      <c r="G31" s="4" t="s">
        <v>125</v>
      </c>
      <c r="H31" s="4" t="s">
        <v>126</v>
      </c>
    </row>
    <row r="32" spans="1:8">
      <c r="A32" s="3">
        <v>31</v>
      </c>
      <c r="B32" s="4" t="str">
        <f>TEXT(9780071840613,0)</f>
        <v>9780071840613</v>
      </c>
      <c r="C32" s="4" t="s">
        <v>127</v>
      </c>
      <c r="D32" s="4" t="s">
        <v>128</v>
      </c>
      <c r="E32" s="4" t="s">
        <v>9</v>
      </c>
      <c r="F32" s="4">
        <v>2017</v>
      </c>
      <c r="G32" s="4" t="s">
        <v>129</v>
      </c>
      <c r="H32" s="4" t="s">
        <v>130</v>
      </c>
    </row>
    <row r="33" spans="1:8">
      <c r="A33" s="3">
        <v>32</v>
      </c>
      <c r="B33" s="4" t="str">
        <f>TEXT(9781260134896,0)</f>
        <v>9781260134896</v>
      </c>
      <c r="C33" s="4" t="s">
        <v>131</v>
      </c>
      <c r="D33" s="4" t="s">
        <v>132</v>
      </c>
      <c r="E33" s="4" t="s">
        <v>9</v>
      </c>
      <c r="F33" s="4">
        <v>2020</v>
      </c>
      <c r="G33" s="4" t="s">
        <v>133</v>
      </c>
      <c r="H33" s="4" t="s">
        <v>134</v>
      </c>
    </row>
    <row r="34" spans="1:8">
      <c r="A34" s="3">
        <v>33</v>
      </c>
      <c r="B34" s="4" t="str">
        <f>TEXT(9780071837729,0)</f>
        <v>9780071837729</v>
      </c>
      <c r="C34" s="4" t="s">
        <v>135</v>
      </c>
      <c r="D34" s="4" t="s">
        <v>136</v>
      </c>
      <c r="E34" s="4" t="s">
        <v>9</v>
      </c>
      <c r="F34" s="4">
        <v>2016</v>
      </c>
      <c r="G34" s="4" t="s">
        <v>137</v>
      </c>
      <c r="H34" s="4" t="s">
        <v>138</v>
      </c>
    </row>
    <row r="35" spans="1:8">
      <c r="A35" s="3">
        <v>34</v>
      </c>
      <c r="B35" s="4" t="str">
        <f>TEXT(9781259861055,0)</f>
        <v>9781259861055</v>
      </c>
      <c r="C35" s="4" t="s">
        <v>139</v>
      </c>
      <c r="D35" s="4" t="s">
        <v>140</v>
      </c>
      <c r="E35" s="4" t="s">
        <v>9</v>
      </c>
      <c r="F35" s="4">
        <v>2018</v>
      </c>
      <c r="G35" s="4" t="s">
        <v>141</v>
      </c>
      <c r="H35" s="4" t="s">
        <v>142</v>
      </c>
    </row>
    <row r="36" spans="1:8">
      <c r="A36" s="3">
        <v>35</v>
      </c>
      <c r="B36" s="4" t="str">
        <f>TEXT(9781259835315,0)</f>
        <v>9781259835315</v>
      </c>
      <c r="C36" s="4" t="s">
        <v>143</v>
      </c>
      <c r="D36" s="4" t="s">
        <v>144</v>
      </c>
      <c r="E36" s="4" t="s">
        <v>9</v>
      </c>
      <c r="F36" s="4">
        <v>2019</v>
      </c>
      <c r="G36" s="4" t="s">
        <v>145</v>
      </c>
      <c r="H36" s="4" t="s">
        <v>146</v>
      </c>
    </row>
    <row r="37" spans="1:8">
      <c r="A37" s="3">
        <v>36</v>
      </c>
      <c r="B37" s="4" t="str">
        <f>TEXT(9780071833905,0)</f>
        <v>9780071833905</v>
      </c>
      <c r="C37" s="4" t="s">
        <v>147</v>
      </c>
      <c r="D37" s="4" t="s">
        <v>148</v>
      </c>
      <c r="E37" s="4" t="s">
        <v>9</v>
      </c>
      <c r="F37" s="4">
        <v>2019</v>
      </c>
      <c r="G37" s="4" t="s">
        <v>149</v>
      </c>
      <c r="H37" s="4" t="s">
        <v>150</v>
      </c>
    </row>
    <row r="38" spans="1:8">
      <c r="A38" s="3">
        <v>37</v>
      </c>
      <c r="B38" s="4" t="str">
        <f>TEXT(9781260143430,0)</f>
        <v>9781260143430</v>
      </c>
      <c r="C38" s="4" t="s">
        <v>119</v>
      </c>
      <c r="D38" s="4" t="s">
        <v>151</v>
      </c>
      <c r="E38" s="4" t="s">
        <v>9</v>
      </c>
      <c r="F38" s="4">
        <v>2021</v>
      </c>
      <c r="G38" s="4" t="s">
        <v>152</v>
      </c>
      <c r="H38" s="4" t="s">
        <v>153</v>
      </c>
    </row>
    <row r="39" spans="1:8">
      <c r="A39" s="3">
        <v>38</v>
      </c>
      <c r="B39" s="4" t="str">
        <f>TEXT(9781260457827,0)</f>
        <v>9781260457827</v>
      </c>
      <c r="C39" s="4" t="s">
        <v>154</v>
      </c>
      <c r="D39" s="4" t="s">
        <v>155</v>
      </c>
      <c r="E39" s="4" t="s">
        <v>9</v>
      </c>
      <c r="F39" s="4">
        <v>2020</v>
      </c>
      <c r="G39" s="4" t="s">
        <v>156</v>
      </c>
      <c r="H39" s="4" t="s">
        <v>157</v>
      </c>
    </row>
    <row r="40" spans="1:8">
      <c r="A40" s="3">
        <v>39</v>
      </c>
      <c r="B40" s="4" t="str">
        <f>TEXT(9780071793292,0)</f>
        <v>9780071793292</v>
      </c>
      <c r="C40" s="4" t="s">
        <v>158</v>
      </c>
      <c r="D40" s="4" t="s">
        <v>159</v>
      </c>
      <c r="E40" s="4" t="s">
        <v>9</v>
      </c>
      <c r="F40" s="4">
        <v>2015</v>
      </c>
      <c r="G40" s="4" t="s">
        <v>160</v>
      </c>
      <c r="H40" s="4" t="s">
        <v>161</v>
      </c>
    </row>
    <row r="41" spans="1:8">
      <c r="A41" s="3">
        <v>40</v>
      </c>
      <c r="B41" s="4" t="str">
        <f>TEXT(9780071754422,0)</f>
        <v>9780071754422</v>
      </c>
      <c r="C41" s="4" t="s">
        <v>162</v>
      </c>
      <c r="D41" s="4" t="s">
        <v>163</v>
      </c>
      <c r="E41" s="4" t="s">
        <v>9</v>
      </c>
      <c r="F41" s="4">
        <v>2019</v>
      </c>
      <c r="G41" s="4" t="s">
        <v>164</v>
      </c>
      <c r="H41" s="4" t="s">
        <v>165</v>
      </c>
    </row>
    <row r="42" spans="1:8">
      <c r="A42" s="3">
        <v>41</v>
      </c>
      <c r="B42" s="4" t="str">
        <f>TEXT(9780071638050,0)</f>
        <v>9780071638050</v>
      </c>
      <c r="C42" s="4" t="s">
        <v>166</v>
      </c>
      <c r="D42" s="4" t="s">
        <v>167</v>
      </c>
      <c r="E42" s="4" t="s">
        <v>9</v>
      </c>
      <c r="F42" s="4">
        <v>2013</v>
      </c>
      <c r="G42" s="4" t="s">
        <v>168</v>
      </c>
      <c r="H42" s="4" t="s">
        <v>169</v>
      </c>
    </row>
    <row r="43" spans="1:8">
      <c r="A43" s="3">
        <v>42</v>
      </c>
      <c r="B43" s="4" t="str">
        <f>TEXT(9781259644641,0)</f>
        <v>9781259644641</v>
      </c>
      <c r="C43" s="4" t="s">
        <v>127</v>
      </c>
      <c r="D43" s="4" t="s">
        <v>170</v>
      </c>
      <c r="E43" s="4" t="s">
        <v>9</v>
      </c>
      <c r="F43" s="4">
        <v>2021</v>
      </c>
      <c r="G43" s="4" t="s">
        <v>171</v>
      </c>
      <c r="H43" s="4" t="s">
        <v>172</v>
      </c>
    </row>
    <row r="44" spans="1:8">
      <c r="A44" s="3">
        <v>43</v>
      </c>
      <c r="B44" s="4" t="str">
        <f>TEXT(9781260122213,0)</f>
        <v>9781260122213</v>
      </c>
      <c r="C44" s="4" t="s">
        <v>173</v>
      </c>
      <c r="D44" s="4" t="s">
        <v>174</v>
      </c>
      <c r="E44" s="4" t="s">
        <v>9</v>
      </c>
      <c r="F44" s="4">
        <v>2020</v>
      </c>
      <c r="G44" s="4" t="s">
        <v>175</v>
      </c>
      <c r="H44" s="4" t="s">
        <v>176</v>
      </c>
    </row>
    <row r="45" spans="1:8">
      <c r="A45" s="3">
        <v>44</v>
      </c>
      <c r="B45" s="4" t="str">
        <f>TEXT(9781260469868,0)</f>
        <v>9781260469868</v>
      </c>
      <c r="C45" s="4" t="s">
        <v>177</v>
      </c>
      <c r="D45" s="4" t="s">
        <v>178</v>
      </c>
      <c r="E45" s="4" t="s">
        <v>9</v>
      </c>
      <c r="F45" s="4">
        <v>2020</v>
      </c>
      <c r="G45" s="4" t="s">
        <v>179</v>
      </c>
      <c r="H45" s="4" t="s">
        <v>180</v>
      </c>
    </row>
    <row r="46" spans="1:8">
      <c r="A46" s="3">
        <v>45</v>
      </c>
      <c r="B46" s="4" t="str">
        <f>TEXT(9781260012224,0)</f>
        <v>9781260012224</v>
      </c>
      <c r="C46" s="4" t="s">
        <v>181</v>
      </c>
      <c r="D46" s="4" t="s">
        <v>182</v>
      </c>
      <c r="E46" s="4" t="s">
        <v>9</v>
      </c>
      <c r="F46" s="4">
        <v>2018</v>
      </c>
      <c r="G46" s="4" t="s">
        <v>183</v>
      </c>
      <c r="H46" s="4" t="s">
        <v>184</v>
      </c>
    </row>
    <row r="47" spans="1:8">
      <c r="A47" s="3">
        <v>46</v>
      </c>
      <c r="B47" s="4" t="str">
        <f>TEXT(9781260469844,0)</f>
        <v>9781260469844</v>
      </c>
      <c r="C47" s="4" t="s">
        <v>181</v>
      </c>
      <c r="D47" s="4" t="s">
        <v>185</v>
      </c>
      <c r="E47" s="4" t="s">
        <v>9</v>
      </c>
      <c r="F47" s="4">
        <v>2020</v>
      </c>
      <c r="G47" s="4" t="s">
        <v>186</v>
      </c>
      <c r="H47" s="4" t="s">
        <v>187</v>
      </c>
    </row>
    <row r="48" spans="1:8">
      <c r="A48" s="3">
        <v>47</v>
      </c>
      <c r="B48" s="4" t="str">
        <f>TEXT(9781260468106,0)</f>
        <v>9781260468106</v>
      </c>
      <c r="C48" s="4" t="s">
        <v>188</v>
      </c>
      <c r="D48" s="4" t="s">
        <v>189</v>
      </c>
      <c r="E48" s="4" t="s">
        <v>9</v>
      </c>
      <c r="F48" s="4">
        <v>2021</v>
      </c>
      <c r="G48" s="4" t="s">
        <v>190</v>
      </c>
      <c r="H48" s="4" t="s">
        <v>191</v>
      </c>
    </row>
    <row r="49" spans="1:8">
      <c r="A49" s="3">
        <v>48</v>
      </c>
      <c r="B49" s="4" t="str">
        <f>TEXT(9781260134872,0)</f>
        <v>9781260134872</v>
      </c>
      <c r="C49" s="4" t="s">
        <v>192</v>
      </c>
      <c r="D49" s="4" t="s">
        <v>193</v>
      </c>
      <c r="E49" s="4" t="s">
        <v>9</v>
      </c>
      <c r="F49" s="4">
        <v>2020</v>
      </c>
      <c r="G49" s="4" t="s">
        <v>194</v>
      </c>
      <c r="H49" s="4" t="s">
        <v>195</v>
      </c>
    </row>
    <row r="50" spans="1:8">
      <c r="A50" s="3">
        <v>49</v>
      </c>
      <c r="B50" s="4" t="str">
        <f>TEXT(9781259643927,0)</f>
        <v>9781259643927</v>
      </c>
      <c r="C50" s="4" t="s">
        <v>196</v>
      </c>
      <c r="D50" s="4" t="s">
        <v>197</v>
      </c>
      <c r="E50" s="4" t="s">
        <v>9</v>
      </c>
      <c r="F50" s="4">
        <v>2018</v>
      </c>
      <c r="G50" s="4" t="s">
        <v>198</v>
      </c>
      <c r="H50" s="4" t="s">
        <v>199</v>
      </c>
    </row>
    <row r="51" spans="1:8">
      <c r="A51" s="3">
        <v>50</v>
      </c>
      <c r="B51" s="4" t="str">
        <f>TEXT(9781260019353,0)</f>
        <v>9781260019353</v>
      </c>
      <c r="C51" s="4" t="s">
        <v>200</v>
      </c>
      <c r="D51" s="4" t="s">
        <v>201</v>
      </c>
      <c r="E51" s="4" t="s">
        <v>9</v>
      </c>
      <c r="F51" s="4">
        <v>2018</v>
      </c>
      <c r="G51" s="4" t="s">
        <v>202</v>
      </c>
      <c r="H51" s="4" t="s">
        <v>203</v>
      </c>
    </row>
    <row r="52" spans="1:8">
      <c r="A52" s="3">
        <v>51</v>
      </c>
      <c r="B52" s="4" t="str">
        <f>TEXT(9781260460476,0)</f>
        <v>9781260460476</v>
      </c>
      <c r="C52" s="4" t="s">
        <v>204</v>
      </c>
      <c r="D52" s="4" t="s">
        <v>205</v>
      </c>
      <c r="E52" s="4" t="s">
        <v>9</v>
      </c>
      <c r="F52" s="4">
        <v>2021</v>
      </c>
      <c r="G52" s="4" t="s">
        <v>206</v>
      </c>
      <c r="H52" s="4" t="s">
        <v>207</v>
      </c>
    </row>
    <row r="53" spans="1:8">
      <c r="A53" s="3">
        <v>52</v>
      </c>
      <c r="B53" s="4" t="str">
        <f>TEXT(9781259860515,0)</f>
        <v>9781259860515</v>
      </c>
      <c r="C53" s="4" t="s">
        <v>208</v>
      </c>
      <c r="D53" s="4" t="s">
        <v>209</v>
      </c>
      <c r="E53" s="4" t="s">
        <v>9</v>
      </c>
      <c r="F53" s="4">
        <v>2018</v>
      </c>
      <c r="G53" s="4" t="s">
        <v>210</v>
      </c>
      <c r="H53" s="4" t="s">
        <v>211</v>
      </c>
    </row>
    <row r="54" spans="1:8">
      <c r="A54" s="3">
        <v>53</v>
      </c>
      <c r="B54" s="4" t="str">
        <f>TEXT(9781260135886,0)</f>
        <v>9781260135886</v>
      </c>
      <c r="C54" s="4" t="s">
        <v>212</v>
      </c>
      <c r="D54" s="4" t="s">
        <v>213</v>
      </c>
      <c r="E54" s="4" t="s">
        <v>9</v>
      </c>
      <c r="F54" s="4">
        <v>2021</v>
      </c>
      <c r="G54" s="4" t="s">
        <v>214</v>
      </c>
      <c r="H54" s="4" t="s">
        <v>215</v>
      </c>
    </row>
    <row r="55" spans="1:8">
      <c r="A55" s="3">
        <v>54</v>
      </c>
      <c r="B55" s="4" t="str">
        <f>TEXT(9780071849050,0)</f>
        <v>9780071849050</v>
      </c>
      <c r="C55" s="4" t="s">
        <v>216</v>
      </c>
      <c r="D55" s="4" t="s">
        <v>217</v>
      </c>
      <c r="E55" s="4" t="s">
        <v>9</v>
      </c>
      <c r="F55" s="4">
        <v>2020</v>
      </c>
      <c r="G55" s="4" t="s">
        <v>218</v>
      </c>
      <c r="H55" s="4" t="s">
        <v>219</v>
      </c>
    </row>
    <row r="56" spans="1:8">
      <c r="A56" s="3">
        <v>55</v>
      </c>
      <c r="B56" s="4" t="str">
        <f>TEXT(9781260116779,0)</f>
        <v>9781260116779</v>
      </c>
      <c r="C56" s="4" t="s">
        <v>220</v>
      </c>
      <c r="D56" s="4" t="s">
        <v>221</v>
      </c>
      <c r="E56" s="4" t="s">
        <v>9</v>
      </c>
      <c r="F56" s="4">
        <v>2019</v>
      </c>
      <c r="G56" s="4" t="s">
        <v>222</v>
      </c>
      <c r="H56" s="4" t="s">
        <v>223</v>
      </c>
    </row>
    <row r="57" spans="1:8">
      <c r="A57" s="3">
        <v>56</v>
      </c>
      <c r="B57" s="4" t="str">
        <f>TEXT(9780071801966,0)</f>
        <v>9780071801966</v>
      </c>
      <c r="C57" s="4" t="s">
        <v>224</v>
      </c>
      <c r="D57" s="4" t="s">
        <v>225</v>
      </c>
      <c r="E57" s="4" t="s">
        <v>9</v>
      </c>
      <c r="F57" s="4">
        <v>2013</v>
      </c>
      <c r="G57" s="4" t="s">
        <v>97</v>
      </c>
      <c r="H57" s="4" t="s">
        <v>226</v>
      </c>
    </row>
    <row r="58" spans="1:8">
      <c r="A58" s="3">
        <v>57</v>
      </c>
      <c r="B58" s="4" t="str">
        <f>TEXT(9780071796729,0)</f>
        <v>9780071796729</v>
      </c>
      <c r="C58" s="4" t="s">
        <v>227</v>
      </c>
      <c r="D58" s="4" t="s">
        <v>228</v>
      </c>
      <c r="E58" s="4" t="s">
        <v>9</v>
      </c>
      <c r="F58" s="4">
        <v>2015</v>
      </c>
      <c r="G58" s="4" t="s">
        <v>229</v>
      </c>
      <c r="H58" s="4" t="s">
        <v>230</v>
      </c>
    </row>
    <row r="59" spans="1:8">
      <c r="A59" s="3">
        <v>58</v>
      </c>
      <c r="B59" s="4" t="str">
        <f>TEXT(9781259642197,0)</f>
        <v>9781259642197</v>
      </c>
      <c r="C59" s="4" t="s">
        <v>231</v>
      </c>
      <c r="D59" s="4" t="s">
        <v>232</v>
      </c>
      <c r="E59" s="4" t="s">
        <v>9</v>
      </c>
      <c r="F59" s="4">
        <v>2017</v>
      </c>
      <c r="G59" s="4" t="s">
        <v>233</v>
      </c>
      <c r="H59" s="4" t="s">
        <v>234</v>
      </c>
    </row>
    <row r="60" spans="1:8">
      <c r="A60" s="3">
        <v>59</v>
      </c>
      <c r="B60" s="4" t="str">
        <f>TEXT(9780071837798,0)</f>
        <v>9780071837798</v>
      </c>
      <c r="C60" s="4" t="s">
        <v>235</v>
      </c>
      <c r="D60" s="4" t="s">
        <v>236</v>
      </c>
      <c r="E60" s="4" t="s">
        <v>9</v>
      </c>
      <c r="F60" s="4">
        <v>2019</v>
      </c>
      <c r="G60" s="4" t="s">
        <v>237</v>
      </c>
      <c r="H60" s="4" t="s">
        <v>238</v>
      </c>
    </row>
    <row r="61" spans="1:8">
      <c r="A61" s="3">
        <v>60</v>
      </c>
      <c r="B61" s="4" t="str">
        <f>TEXT(9780071832328,0)</f>
        <v>9780071832328</v>
      </c>
      <c r="C61" s="4" t="s">
        <v>239</v>
      </c>
      <c r="D61" s="4" t="s">
        <v>240</v>
      </c>
      <c r="E61" s="4" t="s">
        <v>9</v>
      </c>
      <c r="F61" s="4">
        <v>2018</v>
      </c>
      <c r="G61" s="4" t="s">
        <v>241</v>
      </c>
      <c r="H61" s="4" t="s">
        <v>242</v>
      </c>
    </row>
    <row r="62" spans="1:8">
      <c r="A62" s="3">
        <v>61</v>
      </c>
      <c r="B62" s="4" t="str">
        <f>TEXT(9781260122404,0)</f>
        <v>9781260122404</v>
      </c>
      <c r="C62" s="4" t="s">
        <v>239</v>
      </c>
      <c r="D62" s="4" t="s">
        <v>243</v>
      </c>
      <c r="E62" s="4" t="s">
        <v>9</v>
      </c>
      <c r="F62" s="4">
        <v>2019</v>
      </c>
      <c r="G62" s="4" t="s">
        <v>244</v>
      </c>
      <c r="H62" s="4" t="s">
        <v>245</v>
      </c>
    </row>
    <row r="63" spans="1:8">
      <c r="A63" s="3">
        <v>62</v>
      </c>
      <c r="B63" s="4" t="str">
        <f>TEXT(9780071774017,0)</f>
        <v>9780071774017</v>
      </c>
      <c r="C63" s="4" t="s">
        <v>239</v>
      </c>
      <c r="D63" s="4" t="s">
        <v>246</v>
      </c>
      <c r="E63" s="4" t="s">
        <v>9</v>
      </c>
      <c r="F63" s="4">
        <v>2014</v>
      </c>
      <c r="G63" s="4" t="s">
        <v>109</v>
      </c>
      <c r="H63" s="4" t="s">
        <v>247</v>
      </c>
    </row>
    <row r="64" spans="1:8">
      <c r="A64" s="3">
        <v>63</v>
      </c>
      <c r="B64" s="4" t="str">
        <f>TEXT(9781259584732,0)</f>
        <v>9781259584732</v>
      </c>
      <c r="C64" s="4" t="s">
        <v>248</v>
      </c>
      <c r="D64" s="4" t="s">
        <v>249</v>
      </c>
      <c r="E64" s="4" t="s">
        <v>9</v>
      </c>
      <c r="F64" s="4">
        <v>2018</v>
      </c>
      <c r="G64" s="4" t="s">
        <v>250</v>
      </c>
      <c r="H64" s="4" t="s">
        <v>251</v>
      </c>
    </row>
    <row r="65" spans="1:8">
      <c r="A65" s="3">
        <v>64</v>
      </c>
      <c r="B65" s="4" t="str">
        <f>TEXT(9781259589287,0)</f>
        <v>9781259589287</v>
      </c>
      <c r="C65" s="4" t="s">
        <v>252</v>
      </c>
      <c r="D65" s="4" t="s">
        <v>253</v>
      </c>
      <c r="E65" s="4" t="s">
        <v>9</v>
      </c>
      <c r="F65" s="4">
        <v>2018</v>
      </c>
      <c r="G65" s="4" t="s">
        <v>254</v>
      </c>
      <c r="H65" s="4" t="s">
        <v>255</v>
      </c>
    </row>
    <row r="66" spans="1:8">
      <c r="A66" s="3">
        <v>65</v>
      </c>
      <c r="B66" s="4" t="str">
        <f>TEXT(9781259640896,0)</f>
        <v>9781259640896</v>
      </c>
      <c r="C66" s="4" t="s">
        <v>256</v>
      </c>
      <c r="D66" s="4" t="s">
        <v>257</v>
      </c>
      <c r="E66" s="4" t="s">
        <v>9</v>
      </c>
      <c r="F66" s="4">
        <v>2017</v>
      </c>
      <c r="G66" s="4" t="s">
        <v>125</v>
      </c>
      <c r="H66" s="4" t="s">
        <v>258</v>
      </c>
    </row>
    <row r="67" spans="1:8">
      <c r="A67" s="3">
        <v>66</v>
      </c>
      <c r="B67" s="4" t="str">
        <f>TEXT(9781260458633,0)</f>
        <v>9781260458633</v>
      </c>
      <c r="C67" s="4" t="s">
        <v>259</v>
      </c>
      <c r="D67" s="4" t="s">
        <v>260</v>
      </c>
      <c r="E67" s="4" t="s">
        <v>9</v>
      </c>
      <c r="F67" s="4">
        <v>2021</v>
      </c>
      <c r="G67" s="4" t="s">
        <v>261</v>
      </c>
      <c r="H67" s="4" t="s">
        <v>262</v>
      </c>
    </row>
    <row r="68" spans="1:8">
      <c r="A68" s="3">
        <v>67</v>
      </c>
      <c r="B68" s="4" t="str">
        <f>TEXT(9781259837937,0)</f>
        <v>9781259837937</v>
      </c>
      <c r="C68" s="4" t="s">
        <v>263</v>
      </c>
      <c r="D68" s="4" t="s">
        <v>264</v>
      </c>
      <c r="E68" s="4" t="s">
        <v>9</v>
      </c>
      <c r="F68" s="4">
        <v>2018</v>
      </c>
      <c r="G68" s="4" t="s">
        <v>265</v>
      </c>
      <c r="H68" s="4" t="s">
        <v>266</v>
      </c>
    </row>
    <row r="69" spans="1:8">
      <c r="A69" s="3">
        <v>68</v>
      </c>
      <c r="B69" s="4" t="str">
        <f>TEXT(9781260455342,0)</f>
        <v>9781260455342</v>
      </c>
      <c r="C69" s="4" t="s">
        <v>267</v>
      </c>
      <c r="D69" s="4" t="s">
        <v>268</v>
      </c>
      <c r="E69" s="4" t="s">
        <v>9</v>
      </c>
      <c r="F69" s="4">
        <v>2020</v>
      </c>
      <c r="G69" s="4" t="s">
        <v>269</v>
      </c>
      <c r="H69" s="4" t="s">
        <v>270</v>
      </c>
    </row>
    <row r="70" spans="1:8">
      <c r="A70" s="3">
        <v>69</v>
      </c>
      <c r="B70" s="4" t="str">
        <f>TEXT(9781259644016,0)</f>
        <v>9781259644016</v>
      </c>
      <c r="C70" s="4" t="s">
        <v>267</v>
      </c>
      <c r="D70" s="4" t="s">
        <v>271</v>
      </c>
      <c r="E70" s="4" t="s">
        <v>9</v>
      </c>
      <c r="F70" s="4">
        <v>2018</v>
      </c>
      <c r="G70" s="4" t="s">
        <v>272</v>
      </c>
      <c r="H70" s="4" t="s">
        <v>273</v>
      </c>
    </row>
    <row r="71" spans="1:8">
      <c r="A71" s="3">
        <v>70</v>
      </c>
      <c r="B71" s="4" t="str">
        <f>TEXT(9780071833455,0)</f>
        <v>9780071833455</v>
      </c>
      <c r="C71" s="4" t="s">
        <v>274</v>
      </c>
      <c r="D71" s="4" t="s">
        <v>275</v>
      </c>
      <c r="E71" s="4" t="s">
        <v>9</v>
      </c>
      <c r="F71" s="4">
        <v>2017</v>
      </c>
      <c r="G71" s="4" t="s">
        <v>276</v>
      </c>
      <c r="H71" s="4" t="s">
        <v>277</v>
      </c>
    </row>
    <row r="72" spans="1:8">
      <c r="A72" s="3">
        <v>71</v>
      </c>
      <c r="B72" s="4" t="str">
        <f>TEXT(9780071831796,0)</f>
        <v>9780071831796</v>
      </c>
      <c r="C72" s="4" t="s">
        <v>278</v>
      </c>
      <c r="D72" s="4" t="s">
        <v>279</v>
      </c>
      <c r="E72" s="4" t="s">
        <v>9</v>
      </c>
      <c r="F72" s="4">
        <v>2015</v>
      </c>
      <c r="G72" s="4" t="s">
        <v>97</v>
      </c>
      <c r="H72" s="4" t="s">
        <v>280</v>
      </c>
    </row>
    <row r="73" spans="1:8">
      <c r="A73" s="3">
        <v>72</v>
      </c>
      <c r="B73" s="4" t="str">
        <f>TEXT(9780071621762,0)</f>
        <v>9780071621762</v>
      </c>
      <c r="C73" s="4" t="s">
        <v>281</v>
      </c>
      <c r="D73" s="4" t="s">
        <v>282</v>
      </c>
      <c r="E73" s="4" t="s">
        <v>9</v>
      </c>
      <c r="F73" s="4">
        <v>2009</v>
      </c>
      <c r="G73" s="4" t="s">
        <v>97</v>
      </c>
      <c r="H73" s="4" t="s">
        <v>283</v>
      </c>
    </row>
    <row r="74" spans="1:8">
      <c r="A74" s="3">
        <v>73</v>
      </c>
      <c r="B74" s="4" t="str">
        <f>TEXT(9780071476652,0)</f>
        <v>9780071476652</v>
      </c>
      <c r="C74" s="4" t="s">
        <v>284</v>
      </c>
      <c r="D74" s="4" t="s">
        <v>285</v>
      </c>
      <c r="E74" s="4" t="s">
        <v>9</v>
      </c>
      <c r="F74" s="4">
        <v>2010</v>
      </c>
      <c r="G74" s="4" t="s">
        <v>286</v>
      </c>
      <c r="H74" s="4" t="s">
        <v>287</v>
      </c>
    </row>
    <row r="75" spans="1:8">
      <c r="A75" s="3">
        <v>74</v>
      </c>
      <c r="B75" s="4" t="str">
        <f>TEXT(9780071843249,0)</f>
        <v>9780071843249</v>
      </c>
      <c r="C75" s="4" t="s">
        <v>288</v>
      </c>
      <c r="D75" s="4" t="s">
        <v>289</v>
      </c>
      <c r="E75" s="4" t="s">
        <v>9</v>
      </c>
      <c r="F75" s="4">
        <v>2017</v>
      </c>
      <c r="G75" s="4" t="s">
        <v>290</v>
      </c>
      <c r="H75" s="4" t="s">
        <v>291</v>
      </c>
    </row>
    <row r="76" spans="1:8">
      <c r="A76" s="3">
        <v>75</v>
      </c>
      <c r="B76" s="4" t="str">
        <f>TEXT(9780071847629,0)</f>
        <v>9780071847629</v>
      </c>
      <c r="C76" s="4" t="s">
        <v>292</v>
      </c>
      <c r="D76" s="4" t="s">
        <v>293</v>
      </c>
      <c r="E76" s="4" t="s">
        <v>9</v>
      </c>
      <c r="F76" s="4">
        <v>2016</v>
      </c>
      <c r="G76" s="4" t="s">
        <v>294</v>
      </c>
      <c r="H76" s="4" t="s">
        <v>295</v>
      </c>
    </row>
    <row r="77" spans="1:8">
      <c r="A77" s="3">
        <v>76</v>
      </c>
      <c r="B77" s="4" t="str">
        <f>TEXT(9781260143652,0)</f>
        <v>9781260143652</v>
      </c>
      <c r="C77" s="4" t="s">
        <v>296</v>
      </c>
      <c r="D77" s="4" t="s">
        <v>297</v>
      </c>
      <c r="E77" s="4" t="s">
        <v>9</v>
      </c>
      <c r="F77" s="4">
        <v>2020</v>
      </c>
      <c r="G77" s="4" t="s">
        <v>298</v>
      </c>
      <c r="H77" s="4" t="s">
        <v>299</v>
      </c>
    </row>
    <row r="78" spans="1:8">
      <c r="A78" s="3">
        <v>77</v>
      </c>
      <c r="B78" s="4" t="str">
        <f>TEXT(9781259582950,0)</f>
        <v>9781259582950</v>
      </c>
      <c r="C78" s="4" t="s">
        <v>300</v>
      </c>
      <c r="D78" s="4" t="s">
        <v>301</v>
      </c>
      <c r="E78" s="4" t="s">
        <v>9</v>
      </c>
      <c r="F78" s="4">
        <v>2016</v>
      </c>
      <c r="G78" s="4" t="s">
        <v>97</v>
      </c>
      <c r="H78" s="4" t="s">
        <v>302</v>
      </c>
    </row>
    <row r="79" spans="1:8">
      <c r="A79" s="3">
        <v>78</v>
      </c>
      <c r="B79" s="4" t="str">
        <f>TEXT(9781259860867,0)</f>
        <v>9781259860867</v>
      </c>
      <c r="C79" s="4" t="s">
        <v>303</v>
      </c>
      <c r="D79" s="4" t="s">
        <v>304</v>
      </c>
      <c r="E79" s="4" t="s">
        <v>9</v>
      </c>
      <c r="F79" s="4">
        <v>2017</v>
      </c>
      <c r="G79" s="4" t="s">
        <v>97</v>
      </c>
      <c r="H79" s="4" t="s">
        <v>305</v>
      </c>
    </row>
    <row r="80" spans="1:8">
      <c r="A80" s="3">
        <v>79</v>
      </c>
      <c r="B80" s="4" t="str">
        <f>TEXT(9780071801805,0)</f>
        <v>9780071801805</v>
      </c>
      <c r="C80" s="4" t="s">
        <v>306</v>
      </c>
      <c r="D80" s="4" t="s">
        <v>307</v>
      </c>
      <c r="E80" s="4" t="s">
        <v>9</v>
      </c>
      <c r="F80" s="4">
        <v>2015</v>
      </c>
      <c r="G80" s="4" t="s">
        <v>308</v>
      </c>
      <c r="H80" s="4" t="s">
        <v>309</v>
      </c>
    </row>
    <row r="81" spans="1:8">
      <c r="A81" s="3">
        <v>80</v>
      </c>
      <c r="B81" s="4" t="str">
        <f>TEXT(9781259642937,0)</f>
        <v>9781259642937</v>
      </c>
      <c r="C81" s="4" t="s">
        <v>310</v>
      </c>
      <c r="D81" s="4" t="s">
        <v>311</v>
      </c>
      <c r="E81" s="4" t="s">
        <v>9</v>
      </c>
      <c r="F81" s="4">
        <v>2017</v>
      </c>
      <c r="G81" s="4" t="s">
        <v>97</v>
      </c>
      <c r="H81" s="4" t="s">
        <v>312</v>
      </c>
    </row>
    <row r="82" spans="1:8">
      <c r="A82" s="3">
        <v>81</v>
      </c>
      <c r="B82" s="4" t="str">
        <f>TEXT(9781260012026,0)</f>
        <v>9781260012026</v>
      </c>
      <c r="C82" s="4" t="s">
        <v>313</v>
      </c>
      <c r="D82" s="4" t="s">
        <v>314</v>
      </c>
      <c r="E82" s="4" t="s">
        <v>9</v>
      </c>
      <c r="F82" s="4">
        <v>2019</v>
      </c>
      <c r="G82" s="4" t="s">
        <v>315</v>
      </c>
      <c r="H82" s="4" t="s">
        <v>316</v>
      </c>
    </row>
    <row r="83" spans="1:8">
      <c r="A83" s="3">
        <v>82</v>
      </c>
      <c r="B83" s="4" t="str">
        <f>TEXT(9781260026177,0)</f>
        <v>9781260026177</v>
      </c>
      <c r="C83" s="4" t="s">
        <v>317</v>
      </c>
      <c r="D83" s="4" t="s">
        <v>318</v>
      </c>
      <c r="E83" s="4" t="s">
        <v>9</v>
      </c>
      <c r="F83" s="4">
        <v>2018</v>
      </c>
      <c r="G83" s="4" t="s">
        <v>319</v>
      </c>
      <c r="H83" s="4" t="s">
        <v>320</v>
      </c>
    </row>
    <row r="84" spans="1:8">
      <c r="A84" s="3">
        <v>83</v>
      </c>
      <c r="B84" s="4" t="str">
        <f>TEXT(9781260462982,0)</f>
        <v>9781260462982</v>
      </c>
      <c r="C84" s="4" t="s">
        <v>317</v>
      </c>
      <c r="D84" s="4" t="s">
        <v>321</v>
      </c>
      <c r="E84" s="4" t="s">
        <v>9</v>
      </c>
      <c r="F84" s="4">
        <v>2021</v>
      </c>
      <c r="G84" s="4" t="s">
        <v>322</v>
      </c>
      <c r="H84" s="4" t="s">
        <v>323</v>
      </c>
    </row>
    <row r="85" spans="1:8">
      <c r="A85" s="3">
        <v>84</v>
      </c>
      <c r="B85" s="4" t="str">
        <f>TEXT(9781259641022,0)</f>
        <v>9781259641022</v>
      </c>
      <c r="C85" s="4" t="s">
        <v>20</v>
      </c>
      <c r="D85" s="4" t="s">
        <v>324</v>
      </c>
      <c r="E85" s="4" t="s">
        <v>9</v>
      </c>
      <c r="F85" s="4">
        <v>2019</v>
      </c>
      <c r="G85" s="4" t="s">
        <v>325</v>
      </c>
      <c r="H85" s="4" t="s">
        <v>326</v>
      </c>
    </row>
    <row r="86" spans="1:8">
      <c r="A86" s="3">
        <v>85</v>
      </c>
      <c r="B86" s="4" t="str">
        <f>TEXT(9781260117127,0)</f>
        <v>9781260117127</v>
      </c>
      <c r="C86" s="4" t="s">
        <v>20</v>
      </c>
      <c r="D86" s="4" t="s">
        <v>327</v>
      </c>
      <c r="E86" s="4" t="s">
        <v>9</v>
      </c>
      <c r="F86" s="4">
        <v>2021</v>
      </c>
      <c r="G86" s="4" t="s">
        <v>328</v>
      </c>
      <c r="H86" s="4" t="s">
        <v>329</v>
      </c>
    </row>
    <row r="87" spans="1:8">
      <c r="A87" s="3">
        <v>86</v>
      </c>
      <c r="B87" s="4" t="str">
        <f>TEXT(9781260116793,0)</f>
        <v>9781260116793</v>
      </c>
      <c r="C87" s="4" t="s">
        <v>330</v>
      </c>
      <c r="D87" s="4" t="s">
        <v>331</v>
      </c>
      <c r="E87" s="4" t="s">
        <v>9</v>
      </c>
      <c r="F87" s="4">
        <v>2018</v>
      </c>
      <c r="G87" s="4" t="s">
        <v>49</v>
      </c>
      <c r="H87" s="4" t="s">
        <v>332</v>
      </c>
    </row>
    <row r="88" spans="1:8">
      <c r="A88" s="3">
        <v>87</v>
      </c>
      <c r="B88" s="4" t="str">
        <f>TEXT(9781259641084,0)</f>
        <v>9781259641084</v>
      </c>
      <c r="C88" s="4" t="s">
        <v>333</v>
      </c>
      <c r="D88" s="4" t="s">
        <v>334</v>
      </c>
      <c r="E88" s="4" t="s">
        <v>9</v>
      </c>
      <c r="F88" s="4">
        <v>2016</v>
      </c>
      <c r="G88" s="4" t="s">
        <v>97</v>
      </c>
      <c r="H88" s="4" t="s">
        <v>335</v>
      </c>
    </row>
    <row r="89" spans="1:8">
      <c r="A89" s="3">
        <v>88</v>
      </c>
      <c r="B89" s="4" t="str">
        <f>TEXT(9780071602679,0)</f>
        <v>9780071602679</v>
      </c>
      <c r="C89" s="4" t="s">
        <v>336</v>
      </c>
      <c r="D89" s="4" t="s">
        <v>337</v>
      </c>
      <c r="E89" s="4" t="s">
        <v>9</v>
      </c>
      <c r="F89" s="4">
        <v>2017</v>
      </c>
      <c r="G89" s="4" t="s">
        <v>338</v>
      </c>
      <c r="H89" s="4" t="s">
        <v>339</v>
      </c>
    </row>
    <row r="90" spans="1:8">
      <c r="A90" s="3">
        <v>89</v>
      </c>
      <c r="B90" s="4" t="str">
        <f>TEXT(9781260011838,0)</f>
        <v>9781260011838</v>
      </c>
      <c r="C90" s="4" t="s">
        <v>340</v>
      </c>
      <c r="D90" s="4" t="s">
        <v>341</v>
      </c>
      <c r="E90" s="4" t="s">
        <v>9</v>
      </c>
      <c r="F90" s="4">
        <v>2017</v>
      </c>
      <c r="G90" s="4" t="s">
        <v>97</v>
      </c>
      <c r="H90" s="4" t="s">
        <v>342</v>
      </c>
    </row>
    <row r="91" spans="1:8">
      <c r="A91" s="3">
        <v>90</v>
      </c>
      <c r="B91" s="4" t="str">
        <f>TEXT(9780071794848,0)</f>
        <v>9780071794848</v>
      </c>
      <c r="C91" s="4" t="s">
        <v>343</v>
      </c>
      <c r="D91" s="4" t="s">
        <v>344</v>
      </c>
      <c r="E91" s="4" t="s">
        <v>9</v>
      </c>
      <c r="F91" s="4">
        <v>2014</v>
      </c>
      <c r="G91" s="4" t="s">
        <v>345</v>
      </c>
      <c r="H91" s="4" t="s">
        <v>346</v>
      </c>
    </row>
    <row r="92" spans="1:8">
      <c r="A92" s="3">
        <v>91</v>
      </c>
      <c r="B92" s="4" t="str">
        <f>TEXT(9781259644511,0)</f>
        <v>9781259644511</v>
      </c>
      <c r="C92" s="4" t="s">
        <v>347</v>
      </c>
      <c r="D92" s="4" t="s">
        <v>348</v>
      </c>
      <c r="E92" s="4" t="s">
        <v>9</v>
      </c>
      <c r="F92" s="4">
        <v>2022</v>
      </c>
      <c r="G92" s="4" t="s">
        <v>349</v>
      </c>
      <c r="H92" s="4" t="s">
        <v>350</v>
      </c>
    </row>
    <row r="93" spans="1:8">
      <c r="A93" s="3">
        <v>92</v>
      </c>
      <c r="B93" s="4" t="str">
        <f>TEXT(9780071847940,0)</f>
        <v>9780071847940</v>
      </c>
      <c r="C93" s="4" t="s">
        <v>351</v>
      </c>
      <c r="D93" s="4" t="s">
        <v>352</v>
      </c>
      <c r="E93" s="4" t="s">
        <v>9</v>
      </c>
      <c r="F93" s="4">
        <v>2016</v>
      </c>
      <c r="G93" s="4" t="s">
        <v>353</v>
      </c>
      <c r="H93" s="4" t="s">
        <v>354</v>
      </c>
    </row>
    <row r="94" spans="1:8">
      <c r="A94" s="3">
        <v>93</v>
      </c>
      <c r="B94" s="4" t="str">
        <f>TEXT(9780071812719,0)</f>
        <v>9780071812719</v>
      </c>
      <c r="C94" s="4" t="s">
        <v>355</v>
      </c>
      <c r="D94" s="4" t="s">
        <v>356</v>
      </c>
      <c r="E94" s="4" t="s">
        <v>9</v>
      </c>
      <c r="F94" s="4">
        <v>2013</v>
      </c>
      <c r="G94" s="4" t="s">
        <v>97</v>
      </c>
      <c r="H94" s="4" t="s">
        <v>357</v>
      </c>
    </row>
    <row r="95" spans="1:8">
      <c r="A95" s="3">
        <v>94</v>
      </c>
      <c r="B95" s="4" t="str">
        <f>TEXT(9780071822725,0)</f>
        <v>9780071822725</v>
      </c>
      <c r="C95" s="4" t="s">
        <v>358</v>
      </c>
      <c r="D95" s="4" t="s">
        <v>359</v>
      </c>
      <c r="E95" s="4" t="s">
        <v>9</v>
      </c>
      <c r="F95" s="4">
        <v>2015</v>
      </c>
      <c r="G95" s="4" t="s">
        <v>360</v>
      </c>
      <c r="H95" s="4" t="s">
        <v>361</v>
      </c>
    </row>
    <row r="96" spans="1:8">
      <c r="A96" s="3">
        <v>95</v>
      </c>
      <c r="B96" s="4" t="str">
        <f>TEXT(9780071664387,0)</f>
        <v>9780071664387</v>
      </c>
      <c r="C96" s="4" t="s">
        <v>362</v>
      </c>
      <c r="D96" s="4" t="s">
        <v>363</v>
      </c>
      <c r="E96" s="4" t="s">
        <v>9</v>
      </c>
      <c r="F96" s="4">
        <v>2014</v>
      </c>
      <c r="G96" s="4" t="s">
        <v>364</v>
      </c>
      <c r="H96" s="4" t="s">
        <v>365</v>
      </c>
    </row>
    <row r="97" spans="1:8">
      <c r="A97" s="3">
        <v>96</v>
      </c>
      <c r="B97" s="4" t="str">
        <f>TEXT(9780071834445,0)</f>
        <v>9780071834445</v>
      </c>
      <c r="C97" s="4" t="s">
        <v>366</v>
      </c>
      <c r="D97" s="4" t="s">
        <v>367</v>
      </c>
      <c r="E97" s="4" t="s">
        <v>9</v>
      </c>
      <c r="F97" s="4">
        <v>2016</v>
      </c>
      <c r="G97" s="4" t="s">
        <v>368</v>
      </c>
      <c r="H97" s="4" t="s">
        <v>369</v>
      </c>
    </row>
    <row r="98" spans="1:8">
      <c r="A98" s="3">
        <v>97</v>
      </c>
      <c r="B98" s="4" t="str">
        <f>TEXT(9781259834424,0)</f>
        <v>9781259834424</v>
      </c>
      <c r="C98" s="4" t="s">
        <v>370</v>
      </c>
      <c r="D98" s="4" t="s">
        <v>371</v>
      </c>
      <c r="E98" s="4" t="s">
        <v>9</v>
      </c>
      <c r="F98" s="4">
        <v>2018</v>
      </c>
      <c r="G98" s="4" t="s">
        <v>372</v>
      </c>
      <c r="H98" s="4" t="s">
        <v>373</v>
      </c>
    </row>
    <row r="99" spans="1:8">
      <c r="A99" s="3">
        <v>98</v>
      </c>
      <c r="B99" s="4" t="str">
        <f>TEXT(9781259642487,0)</f>
        <v>9781259642487</v>
      </c>
      <c r="C99" s="4" t="s">
        <v>374</v>
      </c>
      <c r="D99" s="4" t="s">
        <v>375</v>
      </c>
      <c r="E99" s="4" t="s">
        <v>9</v>
      </c>
      <c r="F99" s="4">
        <v>2021</v>
      </c>
      <c r="G99" s="4" t="s">
        <v>376</v>
      </c>
      <c r="H99" s="4" t="s">
        <v>377</v>
      </c>
    </row>
    <row r="100" spans="1:8">
      <c r="A100" s="3">
        <v>99</v>
      </c>
      <c r="B100" s="4"/>
      <c r="C100" s="4" t="s">
        <v>378</v>
      </c>
      <c r="D100" s="4" t="s">
        <v>379</v>
      </c>
      <c r="E100" s="4" t="s">
        <v>9</v>
      </c>
      <c r="F100" s="4">
        <v>2020</v>
      </c>
      <c r="G100" s="4" t="s">
        <v>380</v>
      </c>
      <c r="H100" s="4" t="s">
        <v>381</v>
      </c>
    </row>
    <row r="101" spans="1:8">
      <c r="A101" s="3">
        <v>100</v>
      </c>
      <c r="B101" s="4" t="str">
        <f>TEXT(9780071477482,0)</f>
        <v>9780071477482</v>
      </c>
      <c r="C101" s="4" t="s">
        <v>382</v>
      </c>
      <c r="D101" s="4" t="s">
        <v>383</v>
      </c>
      <c r="E101" s="4" t="s">
        <v>9</v>
      </c>
      <c r="F101" s="4">
        <v>2008</v>
      </c>
      <c r="G101" s="4" t="s">
        <v>384</v>
      </c>
      <c r="H101" s="4" t="s">
        <v>385</v>
      </c>
    </row>
    <row r="102" spans="1:8">
      <c r="A102" s="3">
        <v>101</v>
      </c>
      <c r="B102" s="4" t="str">
        <f>TEXT(9781259642067,0)</f>
        <v>9781259642067</v>
      </c>
      <c r="C102" s="4" t="s">
        <v>386</v>
      </c>
      <c r="D102" s="4" t="s">
        <v>387</v>
      </c>
      <c r="E102" s="4" t="s">
        <v>9</v>
      </c>
      <c r="F102" s="4">
        <v>2017</v>
      </c>
      <c r="G102" s="4" t="s">
        <v>388</v>
      </c>
      <c r="H102" s="4" t="s">
        <v>389</v>
      </c>
    </row>
    <row r="103" spans="1:8">
      <c r="A103" s="3">
        <v>102</v>
      </c>
      <c r="B103" s="4" t="str">
        <f>TEXT(9781260026504,0)</f>
        <v>9781260026504</v>
      </c>
      <c r="C103" s="4" t="s">
        <v>390</v>
      </c>
      <c r="D103" s="4" t="s">
        <v>391</v>
      </c>
      <c r="E103" s="4" t="s">
        <v>9</v>
      </c>
      <c r="F103" s="4">
        <v>2019</v>
      </c>
      <c r="G103" s="4" t="s">
        <v>392</v>
      </c>
      <c r="H103" s="4" t="s">
        <v>393</v>
      </c>
    </row>
    <row r="104" spans="1:8">
      <c r="A104" s="3">
        <v>103</v>
      </c>
      <c r="B104" s="4" t="str">
        <f>TEXT(9780071624947,0)</f>
        <v>9780071624947</v>
      </c>
      <c r="C104" s="4" t="s">
        <v>394</v>
      </c>
      <c r="D104" s="4" t="s">
        <v>395</v>
      </c>
      <c r="E104" s="4" t="s">
        <v>9</v>
      </c>
      <c r="F104" s="4">
        <v>2012</v>
      </c>
      <c r="G104" s="4" t="s">
        <v>396</v>
      </c>
      <c r="H104" s="4" t="s">
        <v>397</v>
      </c>
    </row>
    <row r="105" spans="1:8">
      <c r="A105" s="3">
        <v>104</v>
      </c>
      <c r="B105" s="4" t="str">
        <f>TEXT(9781260456998,0)</f>
        <v>9781260456998</v>
      </c>
      <c r="C105" s="4" t="s">
        <v>398</v>
      </c>
      <c r="D105" s="4" t="s">
        <v>399</v>
      </c>
      <c r="E105" s="4" t="s">
        <v>9</v>
      </c>
      <c r="F105" s="4">
        <v>2020</v>
      </c>
      <c r="G105" s="4" t="s">
        <v>400</v>
      </c>
      <c r="H105" s="4" t="s">
        <v>401</v>
      </c>
    </row>
    <row r="106" spans="1:8">
      <c r="A106" s="3">
        <v>105</v>
      </c>
      <c r="B106" s="4" t="str">
        <f>TEXT(9780071761628,0)</f>
        <v>9780071761628</v>
      </c>
      <c r="C106" s="4" t="s">
        <v>402</v>
      </c>
      <c r="D106" s="4" t="s">
        <v>403</v>
      </c>
      <c r="E106" s="4" t="s">
        <v>9</v>
      </c>
      <c r="F106" s="4">
        <v>2012</v>
      </c>
      <c r="G106" s="4" t="s">
        <v>97</v>
      </c>
      <c r="H106" s="4" t="s">
        <v>404</v>
      </c>
    </row>
    <row r="107" spans="1:8">
      <c r="A107" s="3">
        <v>106</v>
      </c>
      <c r="B107" s="4" t="str">
        <f>TEXT(9781260441475,0)</f>
        <v>9781260441475</v>
      </c>
      <c r="C107" s="4" t="s">
        <v>405</v>
      </c>
      <c r="D107" s="4" t="s">
        <v>406</v>
      </c>
      <c r="E107" s="4" t="s">
        <v>9</v>
      </c>
      <c r="F107" s="4">
        <v>2018</v>
      </c>
      <c r="G107" s="4" t="s">
        <v>407</v>
      </c>
      <c r="H107" s="4" t="s">
        <v>408</v>
      </c>
    </row>
    <row r="108" spans="1:8">
      <c r="A108" s="3">
        <v>107</v>
      </c>
      <c r="B108" s="4" t="str">
        <f>TEXT(9780071839792,0)</f>
        <v>9780071839792</v>
      </c>
      <c r="C108" s="4" t="s">
        <v>409</v>
      </c>
      <c r="D108" s="4" t="s">
        <v>410</v>
      </c>
      <c r="E108" s="4" t="s">
        <v>9</v>
      </c>
      <c r="F108" s="4">
        <v>2018</v>
      </c>
      <c r="G108" s="4" t="s">
        <v>411</v>
      </c>
      <c r="H108" s="4" t="s">
        <v>412</v>
      </c>
    </row>
    <row r="109" spans="1:8">
      <c r="A109" s="3">
        <v>108</v>
      </c>
      <c r="B109" s="4" t="str">
        <f>TEXT(9781259642869,0)</f>
        <v>9781259642869</v>
      </c>
      <c r="C109" s="4" t="s">
        <v>413</v>
      </c>
      <c r="D109" s="4" t="s">
        <v>414</v>
      </c>
      <c r="E109" s="4" t="s">
        <v>9</v>
      </c>
      <c r="F109" s="4">
        <v>2018</v>
      </c>
      <c r="G109" s="4" t="s">
        <v>415</v>
      </c>
      <c r="H109" s="4" t="s">
        <v>416</v>
      </c>
    </row>
    <row r="110" spans="1:8">
      <c r="A110" s="3">
        <v>109</v>
      </c>
      <c r="B110" s="4" t="str">
        <f>TEXT(9781259644139,0)</f>
        <v>9781259644139</v>
      </c>
      <c r="C110" s="4" t="s">
        <v>417</v>
      </c>
      <c r="D110" s="4" t="s">
        <v>418</v>
      </c>
      <c r="E110" s="4" t="s">
        <v>9</v>
      </c>
      <c r="F110" s="4">
        <v>2017</v>
      </c>
      <c r="G110" s="4" t="s">
        <v>419</v>
      </c>
      <c r="H110" s="4" t="s">
        <v>420</v>
      </c>
    </row>
    <row r="111" spans="1:8">
      <c r="A111" s="3">
        <v>110</v>
      </c>
      <c r="B111" s="4" t="str">
        <f>TEXT(9780071773546,0)</f>
        <v>9780071773546</v>
      </c>
      <c r="C111" s="4" t="s">
        <v>421</v>
      </c>
      <c r="D111" s="4" t="s">
        <v>422</v>
      </c>
      <c r="E111" s="4" t="s">
        <v>9</v>
      </c>
      <c r="F111" s="4">
        <v>2011</v>
      </c>
      <c r="G111" s="4" t="s">
        <v>65</v>
      </c>
      <c r="H111" s="4" t="s">
        <v>423</v>
      </c>
    </row>
    <row r="112" spans="1:8">
      <c r="A112" s="3">
        <v>111</v>
      </c>
      <c r="B112" s="4" t="str">
        <f>TEXT(9780071843133,0)</f>
        <v>9780071843133</v>
      </c>
      <c r="C112" s="4" t="s">
        <v>424</v>
      </c>
      <c r="D112" s="4" t="s">
        <v>425</v>
      </c>
      <c r="E112" s="4" t="s">
        <v>9</v>
      </c>
      <c r="F112" s="4">
        <v>2017</v>
      </c>
      <c r="G112" s="4" t="s">
        <v>426</v>
      </c>
      <c r="H112" s="4" t="s">
        <v>427</v>
      </c>
    </row>
    <row r="113" spans="1:8">
      <c r="A113" s="3">
        <v>112</v>
      </c>
      <c r="B113" s="4" t="str">
        <f>TEXT(9780071736268,0)</f>
        <v>9780071736268</v>
      </c>
      <c r="C113" s="4" t="s">
        <v>428</v>
      </c>
      <c r="D113" s="4" t="s">
        <v>429</v>
      </c>
      <c r="E113" s="4" t="s">
        <v>9</v>
      </c>
      <c r="F113" s="4">
        <v>2013</v>
      </c>
      <c r="G113" s="4" t="s">
        <v>430</v>
      </c>
      <c r="H113" s="4" t="s">
        <v>431</v>
      </c>
    </row>
    <row r="114" spans="1:8">
      <c r="A114" s="3">
        <v>113</v>
      </c>
      <c r="B114" s="4" t="str">
        <f>TEXT(9780071738811,0)</f>
        <v>9780071738811</v>
      </c>
      <c r="C114" s="4" t="s">
        <v>432</v>
      </c>
      <c r="D114" s="4" t="s">
        <v>433</v>
      </c>
      <c r="E114" s="4" t="s">
        <v>9</v>
      </c>
      <c r="F114" s="4">
        <v>2015</v>
      </c>
      <c r="G114" s="4" t="s">
        <v>434</v>
      </c>
      <c r="H114" s="4" t="s">
        <v>435</v>
      </c>
    </row>
    <row r="115" spans="1:8">
      <c r="A115" s="3">
        <v>114</v>
      </c>
      <c r="B115" s="4" t="str">
        <f>TEXT(9780071793339,0)</f>
        <v>9780071793339</v>
      </c>
      <c r="C115" s="4" t="s">
        <v>436</v>
      </c>
      <c r="D115" s="4" t="s">
        <v>437</v>
      </c>
      <c r="E115" s="4" t="s">
        <v>9</v>
      </c>
      <c r="F115" s="4">
        <v>2018</v>
      </c>
      <c r="G115" s="4" t="s">
        <v>438</v>
      </c>
      <c r="H115" s="4" t="s">
        <v>439</v>
      </c>
    </row>
    <row r="116" spans="1:8">
      <c r="A116" s="3">
        <v>115</v>
      </c>
      <c r="B116" s="4" t="str">
        <f>TEXT(9781260019339,0)</f>
        <v>9781260019339</v>
      </c>
      <c r="C116" s="4" t="s">
        <v>440</v>
      </c>
      <c r="D116" s="4" t="s">
        <v>441</v>
      </c>
      <c r="E116" s="4" t="s">
        <v>9</v>
      </c>
      <c r="F116" s="4">
        <v>2018</v>
      </c>
      <c r="G116" s="4" t="s">
        <v>442</v>
      </c>
      <c r="H116" s="4" t="s">
        <v>443</v>
      </c>
    </row>
    <row r="117" spans="1:8">
      <c r="A117" s="3">
        <v>116</v>
      </c>
      <c r="B117" s="4"/>
      <c r="C117" s="4" t="s">
        <v>177</v>
      </c>
      <c r="D117" s="4" t="s">
        <v>444</v>
      </c>
      <c r="E117" s="4" t="s">
        <v>9</v>
      </c>
      <c r="F117" s="4">
        <v>2019</v>
      </c>
      <c r="G117" s="4" t="s">
        <v>445</v>
      </c>
      <c r="H117" s="4" t="s">
        <v>446</v>
      </c>
    </row>
    <row r="118" spans="1:8">
      <c r="A118" s="3">
        <v>117</v>
      </c>
      <c r="B118" s="4" t="str">
        <f>TEXT(9781264257706,0)</f>
        <v>9781264257706</v>
      </c>
      <c r="C118" s="4" t="s">
        <v>177</v>
      </c>
      <c r="D118" s="4" t="s">
        <v>447</v>
      </c>
      <c r="E118" s="4" t="s">
        <v>9</v>
      </c>
      <c r="F118" s="4">
        <v>2021</v>
      </c>
      <c r="G118" s="4" t="s">
        <v>448</v>
      </c>
      <c r="H118" s="4" t="s">
        <v>449</v>
      </c>
    </row>
    <row r="119" spans="1:8">
      <c r="A119" s="3">
        <v>118</v>
      </c>
      <c r="B119" s="4" t="str">
        <f>TEXT(9781260116717,0)</f>
        <v>9781260116717</v>
      </c>
      <c r="C119" s="4" t="s">
        <v>450</v>
      </c>
      <c r="D119" s="4" t="s">
        <v>451</v>
      </c>
      <c r="E119" s="4" t="s">
        <v>9</v>
      </c>
      <c r="F119" s="4">
        <v>2020</v>
      </c>
      <c r="G119" s="4" t="s">
        <v>452</v>
      </c>
      <c r="H119" s="4" t="s">
        <v>453</v>
      </c>
    </row>
    <row r="120" spans="1:8">
      <c r="A120" s="3">
        <v>119</v>
      </c>
      <c r="B120" s="4" t="str">
        <f>TEXT(9781259835353,0)</f>
        <v>9781259835353</v>
      </c>
      <c r="C120" s="4" t="s">
        <v>454</v>
      </c>
      <c r="D120" s="4" t="s">
        <v>455</v>
      </c>
      <c r="E120" s="4" t="s">
        <v>9</v>
      </c>
      <c r="F120" s="4">
        <v>2019</v>
      </c>
      <c r="G120" s="4" t="s">
        <v>407</v>
      </c>
      <c r="H120" s="4" t="s">
        <v>456</v>
      </c>
    </row>
    <row r="121" spans="1:8">
      <c r="A121" s="3">
        <v>120</v>
      </c>
      <c r="B121" s="4" t="str">
        <f>TEXT(9780071833257,0)</f>
        <v>9780071833257</v>
      </c>
      <c r="C121" s="4" t="s">
        <v>457</v>
      </c>
      <c r="D121" s="4" t="s">
        <v>458</v>
      </c>
      <c r="E121" s="4" t="s">
        <v>9</v>
      </c>
      <c r="F121" s="4">
        <v>2015</v>
      </c>
      <c r="G121" s="4" t="s">
        <v>97</v>
      </c>
      <c r="H121" s="4" t="s">
        <v>459</v>
      </c>
    </row>
    <row r="122" spans="1:8">
      <c r="A122" s="3">
        <v>121</v>
      </c>
      <c r="B122" s="4" t="str">
        <f>TEXT(9781259859809,0)</f>
        <v>9781259859809</v>
      </c>
      <c r="C122" s="4" t="s">
        <v>460</v>
      </c>
      <c r="D122" s="4" t="s">
        <v>461</v>
      </c>
      <c r="E122" s="4" t="s">
        <v>9</v>
      </c>
      <c r="F122" s="4">
        <v>2018</v>
      </c>
      <c r="G122" s="4" t="s">
        <v>462</v>
      </c>
      <c r="H122" s="4" t="s">
        <v>463</v>
      </c>
    </row>
    <row r="123" spans="1:8">
      <c r="A123" s="3">
        <v>122</v>
      </c>
      <c r="B123" s="4" t="str">
        <f>TEXT(9781259834332,0)</f>
        <v>9781259834332</v>
      </c>
      <c r="C123" s="4" t="s">
        <v>464</v>
      </c>
      <c r="D123" s="4" t="s">
        <v>465</v>
      </c>
      <c r="E123" s="4" t="s">
        <v>9</v>
      </c>
      <c r="F123" s="4">
        <v>2020</v>
      </c>
      <c r="G123" s="4" t="s">
        <v>466</v>
      </c>
      <c r="H123" s="4" t="s">
        <v>467</v>
      </c>
    </row>
    <row r="124" spans="1:8">
      <c r="A124" s="3">
        <v>123</v>
      </c>
      <c r="B124" s="4" t="str">
        <f>TEXT(9781259644627,0)</f>
        <v>9781259644627</v>
      </c>
      <c r="C124" s="4" t="s">
        <v>468</v>
      </c>
      <c r="D124" s="4" t="s">
        <v>469</v>
      </c>
      <c r="E124" s="4" t="s">
        <v>9</v>
      </c>
      <c r="F124" s="4">
        <v>2018</v>
      </c>
      <c r="G124" s="4" t="s">
        <v>470</v>
      </c>
      <c r="H124" s="4" t="s">
        <v>471</v>
      </c>
    </row>
    <row r="125" spans="1:8">
      <c r="A125" s="3">
        <v>124</v>
      </c>
      <c r="B125" s="4" t="str">
        <f>TEXT(9781260121117,0)</f>
        <v>9781260121117</v>
      </c>
      <c r="C125" s="4" t="s">
        <v>472</v>
      </c>
      <c r="D125" s="4" t="s">
        <v>473</v>
      </c>
      <c r="E125" s="4" t="s">
        <v>9</v>
      </c>
      <c r="F125" s="4">
        <v>2020</v>
      </c>
      <c r="G125" s="4" t="s">
        <v>474</v>
      </c>
      <c r="H125" s="4" t="s">
        <v>475</v>
      </c>
    </row>
    <row r="126" spans="1:8">
      <c r="A126" s="3">
        <v>125</v>
      </c>
      <c r="B126" s="4" t="s">
        <v>476</v>
      </c>
      <c r="C126" s="4" t="s">
        <v>477</v>
      </c>
      <c r="D126" s="4" t="s">
        <v>478</v>
      </c>
      <c r="E126" s="4" t="s">
        <v>9</v>
      </c>
      <c r="F126" s="4">
        <v>2012</v>
      </c>
      <c r="G126" s="4" t="s">
        <v>479</v>
      </c>
      <c r="H126" s="4" t="s">
        <v>480</v>
      </c>
    </row>
    <row r="127" spans="1:8">
      <c r="A127" s="3">
        <v>126</v>
      </c>
      <c r="B127" s="4" t="str">
        <f>TEXT(9780071805520,0)</f>
        <v>9780071805520</v>
      </c>
      <c r="C127" s="4" t="s">
        <v>481</v>
      </c>
      <c r="D127" s="4" t="s">
        <v>482</v>
      </c>
      <c r="E127" s="4" t="s">
        <v>9</v>
      </c>
      <c r="F127" s="4">
        <v>2016</v>
      </c>
      <c r="G127" s="4" t="s">
        <v>483</v>
      </c>
      <c r="H127" s="4" t="s">
        <v>484</v>
      </c>
    </row>
    <row r="128" spans="1:8">
      <c r="A128" s="3">
        <v>127</v>
      </c>
      <c r="B128" s="4" t="str">
        <f>TEXT(9780071821629,0)</f>
        <v>9780071821629</v>
      </c>
      <c r="C128" s="4" t="s">
        <v>485</v>
      </c>
      <c r="D128" s="4" t="s">
        <v>486</v>
      </c>
      <c r="E128" s="4" t="s">
        <v>9</v>
      </c>
      <c r="F128" s="4">
        <v>2016</v>
      </c>
      <c r="G128" s="4" t="s">
        <v>487</v>
      </c>
      <c r="H128" s="4" t="s">
        <v>488</v>
      </c>
    </row>
    <row r="129" spans="1:8">
      <c r="A129" s="3">
        <v>128</v>
      </c>
      <c r="B129" s="4" t="str">
        <f>TEXT(9781260440461,0)</f>
        <v>9781260440461</v>
      </c>
      <c r="C129" s="4" t="s">
        <v>204</v>
      </c>
      <c r="D129" s="4" t="s">
        <v>489</v>
      </c>
      <c r="E129" s="4" t="s">
        <v>9</v>
      </c>
      <c r="F129" s="4">
        <v>2019</v>
      </c>
      <c r="G129" s="4" t="s">
        <v>490</v>
      </c>
      <c r="H129" s="4" t="s">
        <v>491</v>
      </c>
    </row>
    <row r="130" spans="1:8">
      <c r="A130" s="3">
        <v>129</v>
      </c>
      <c r="B130" s="4" t="str">
        <f>TEXT(9781260019933,0)</f>
        <v>9781260019933</v>
      </c>
      <c r="C130" s="4" t="s">
        <v>492</v>
      </c>
      <c r="D130" s="4" t="s">
        <v>493</v>
      </c>
      <c r="E130" s="4" t="s">
        <v>9</v>
      </c>
      <c r="F130" s="4">
        <v>2020</v>
      </c>
      <c r="G130" s="4" t="s">
        <v>202</v>
      </c>
      <c r="H130" s="4" t="s">
        <v>494</v>
      </c>
    </row>
    <row r="131" spans="1:8">
      <c r="A131" s="3">
        <v>130</v>
      </c>
      <c r="B131" s="4" t="str">
        <f>TEXT(9781264264476,0)</f>
        <v>9781264264476</v>
      </c>
      <c r="C131" s="4" t="s">
        <v>495</v>
      </c>
      <c r="D131" s="4" t="s">
        <v>496</v>
      </c>
      <c r="E131" s="4" t="s">
        <v>9</v>
      </c>
      <c r="F131" s="4">
        <v>2021</v>
      </c>
      <c r="G131" s="4" t="s">
        <v>497</v>
      </c>
      <c r="H131" s="4" t="s">
        <v>498</v>
      </c>
    </row>
    <row r="132" spans="1:8">
      <c r="A132" s="3">
        <v>131</v>
      </c>
      <c r="B132" s="4" t="str">
        <f>TEXT(9780071746786,0)</f>
        <v>9780071746786</v>
      </c>
      <c r="C132" s="4" t="s">
        <v>499</v>
      </c>
      <c r="D132" s="4" t="s">
        <v>500</v>
      </c>
      <c r="E132" s="4" t="s">
        <v>9</v>
      </c>
      <c r="F132" s="4">
        <v>2013</v>
      </c>
      <c r="G132" s="4" t="s">
        <v>109</v>
      </c>
      <c r="H132" s="4" t="s">
        <v>501</v>
      </c>
    </row>
    <row r="133" spans="1:8">
      <c r="A133" s="3">
        <v>132</v>
      </c>
      <c r="B133" s="4" t="str">
        <f>TEXT(9780071791007,0)</f>
        <v>9780071791007</v>
      </c>
      <c r="C133" s="4" t="s">
        <v>502</v>
      </c>
      <c r="D133" s="4" t="s">
        <v>503</v>
      </c>
      <c r="E133" s="4" t="s">
        <v>9</v>
      </c>
      <c r="F133" s="4">
        <v>2014</v>
      </c>
      <c r="G133" s="4" t="s">
        <v>504</v>
      </c>
      <c r="H133" s="4" t="s">
        <v>505</v>
      </c>
    </row>
    <row r="134" spans="1:8">
      <c r="A134" s="3">
        <v>133</v>
      </c>
      <c r="B134" s="4" t="str">
        <f>TEXT(9781260454260,0)</f>
        <v>9781260454260</v>
      </c>
      <c r="C134" s="4" t="s">
        <v>506</v>
      </c>
      <c r="D134" s="4" t="s">
        <v>507</v>
      </c>
      <c r="E134" s="4" t="s">
        <v>9</v>
      </c>
      <c r="F134" s="4">
        <v>2020</v>
      </c>
      <c r="G134" s="4" t="s">
        <v>508</v>
      </c>
      <c r="H134" s="4" t="s">
        <v>509</v>
      </c>
    </row>
    <row r="135" spans="1:8">
      <c r="A135" s="3">
        <v>134</v>
      </c>
      <c r="B135" s="4" t="str">
        <f>TEXT(9781260026481,0)</f>
        <v>9781260026481</v>
      </c>
      <c r="C135" s="4" t="s">
        <v>510</v>
      </c>
      <c r="D135" s="4" t="s">
        <v>511</v>
      </c>
      <c r="E135" s="4" t="s">
        <v>9</v>
      </c>
      <c r="F135" s="4">
        <v>2020</v>
      </c>
      <c r="G135" s="4" t="s">
        <v>512</v>
      </c>
      <c r="H135" s="4" t="s">
        <v>513</v>
      </c>
    </row>
    <row r="136" spans="1:8">
      <c r="A136" s="3">
        <v>135</v>
      </c>
      <c r="B136" s="4" t="str">
        <f>TEXT(9780071807432,0)</f>
        <v>9780071807432</v>
      </c>
      <c r="C136" s="4" t="s">
        <v>450</v>
      </c>
      <c r="D136" s="4" t="s">
        <v>514</v>
      </c>
      <c r="E136" s="4" t="s">
        <v>9</v>
      </c>
      <c r="F136" s="4">
        <v>2014</v>
      </c>
      <c r="G136" s="4" t="s">
        <v>515</v>
      </c>
      <c r="H136" s="4" t="s">
        <v>516</v>
      </c>
    </row>
    <row r="137" spans="1:8">
      <c r="A137" s="3">
        <v>136</v>
      </c>
      <c r="B137" s="4" t="str">
        <f>TEXT(9781259860249,0)</f>
        <v>9781259860249</v>
      </c>
      <c r="C137" s="4" t="s">
        <v>517</v>
      </c>
      <c r="D137" s="4" t="s">
        <v>518</v>
      </c>
      <c r="E137" s="4" t="s">
        <v>9</v>
      </c>
      <c r="F137" s="4">
        <v>2018</v>
      </c>
      <c r="G137" s="4" t="s">
        <v>519</v>
      </c>
      <c r="H137" s="4" t="s">
        <v>520</v>
      </c>
    </row>
    <row r="138" spans="1:8">
      <c r="A138" s="3">
        <v>137</v>
      </c>
      <c r="B138" s="4" t="str">
        <f>TEXT(9780071791953,0)</f>
        <v>9780071791953</v>
      </c>
      <c r="C138" s="4" t="s">
        <v>521</v>
      </c>
      <c r="D138" s="4" t="s">
        <v>522</v>
      </c>
      <c r="E138" s="4" t="s">
        <v>9</v>
      </c>
      <c r="F138" s="4">
        <v>2014</v>
      </c>
      <c r="G138" s="4" t="s">
        <v>109</v>
      </c>
      <c r="H138" s="4" t="s">
        <v>523</v>
      </c>
    </row>
    <row r="139" spans="1:8">
      <c r="A139" s="3">
        <v>138</v>
      </c>
      <c r="B139" s="4" t="str">
        <f>TEXT(9781259837401,0)</f>
        <v>9781259837401</v>
      </c>
      <c r="C139" s="4" t="s">
        <v>524</v>
      </c>
      <c r="D139" s="4" t="s">
        <v>525</v>
      </c>
      <c r="E139" s="4" t="s">
        <v>9</v>
      </c>
      <c r="F139" s="4">
        <v>2017</v>
      </c>
      <c r="G139" s="4" t="s">
        <v>526</v>
      </c>
      <c r="H139" s="4" t="s">
        <v>527</v>
      </c>
    </row>
    <row r="140" spans="1:8">
      <c r="A140" s="3">
        <v>139</v>
      </c>
      <c r="B140" s="4" t="str">
        <f>TEXT(9780071816984,0)</f>
        <v>9780071816984</v>
      </c>
      <c r="C140" s="4" t="s">
        <v>528</v>
      </c>
      <c r="D140" s="4" t="s">
        <v>529</v>
      </c>
      <c r="E140" s="4" t="s">
        <v>9</v>
      </c>
      <c r="F140" s="4">
        <v>2015</v>
      </c>
      <c r="G140" s="4" t="s">
        <v>530</v>
      </c>
      <c r="H140" s="4" t="s">
        <v>531</v>
      </c>
    </row>
    <row r="141" spans="1:8">
      <c r="A141" s="3">
        <v>140</v>
      </c>
      <c r="B141" s="4" t="str">
        <f>TEXT(9781260019377,0)</f>
        <v>9781260019377</v>
      </c>
      <c r="C141" s="4" t="s">
        <v>532</v>
      </c>
      <c r="D141" s="4" t="s">
        <v>533</v>
      </c>
      <c r="E141" s="4" t="s">
        <v>9</v>
      </c>
      <c r="F141" s="4">
        <v>2018</v>
      </c>
      <c r="G141" s="4" t="s">
        <v>534</v>
      </c>
      <c r="H141" s="4" t="s">
        <v>535</v>
      </c>
    </row>
    <row r="142" spans="1:8">
      <c r="A142" s="3">
        <v>141</v>
      </c>
      <c r="B142" s="4" t="str">
        <f>TEXT(9780071843539,0)</f>
        <v>9780071843539</v>
      </c>
      <c r="C142" s="4" t="s">
        <v>536</v>
      </c>
      <c r="D142" s="4" t="s">
        <v>537</v>
      </c>
      <c r="E142" s="4" t="s">
        <v>9</v>
      </c>
      <c r="F142" s="4">
        <v>2018</v>
      </c>
      <c r="G142" s="4" t="s">
        <v>538</v>
      </c>
      <c r="H142" s="4" t="s">
        <v>539</v>
      </c>
    </row>
    <row r="143" spans="1:8">
      <c r="A143" s="3">
        <v>142</v>
      </c>
      <c r="B143" s="4" t="str">
        <f>TEXT(9781260456868,0)</f>
        <v>9781260456868</v>
      </c>
      <c r="C143" s="4" t="s">
        <v>540</v>
      </c>
      <c r="D143" s="4" t="s">
        <v>541</v>
      </c>
      <c r="E143" s="4" t="s">
        <v>9</v>
      </c>
      <c r="F143" s="4">
        <v>2020</v>
      </c>
      <c r="G143" s="4" t="s">
        <v>542</v>
      </c>
      <c r="H143" s="4" t="s">
        <v>543</v>
      </c>
    </row>
    <row r="144" spans="1:8">
      <c r="A144" s="3">
        <v>143</v>
      </c>
      <c r="B144" s="4" t="str">
        <f>TEXT(9781260464122,0)</f>
        <v>9781260464122</v>
      </c>
      <c r="C144" s="4" t="s">
        <v>544</v>
      </c>
      <c r="D144" s="4" t="s">
        <v>545</v>
      </c>
      <c r="E144" s="4" t="s">
        <v>9</v>
      </c>
      <c r="F144" s="4">
        <v>2021</v>
      </c>
      <c r="G144" s="4" t="s">
        <v>546</v>
      </c>
      <c r="H144" s="4" t="s">
        <v>547</v>
      </c>
    </row>
    <row r="145" spans="1:8">
      <c r="A145" s="3">
        <v>144</v>
      </c>
      <c r="B145" s="4" t="str">
        <f>TEXT(9781259644320,0)</f>
        <v>9781259644320</v>
      </c>
      <c r="C145" s="4" t="s">
        <v>548</v>
      </c>
      <c r="D145" s="4" t="s">
        <v>549</v>
      </c>
      <c r="E145" s="4" t="s">
        <v>9</v>
      </c>
      <c r="F145" s="4">
        <v>2018</v>
      </c>
      <c r="G145" s="4" t="s">
        <v>550</v>
      </c>
      <c r="H145" s="4" t="s">
        <v>551</v>
      </c>
    </row>
    <row r="146" spans="1:8">
      <c r="A146" s="3">
        <v>145</v>
      </c>
      <c r="B146" s="4" t="str">
        <f>TEXT(9781264269334,0)</f>
        <v>9781264269334</v>
      </c>
      <c r="C146" s="4" t="s">
        <v>552</v>
      </c>
      <c r="D146" s="4" t="s">
        <v>553</v>
      </c>
      <c r="E146" s="4" t="s">
        <v>9</v>
      </c>
      <c r="F146" s="4">
        <v>2019</v>
      </c>
      <c r="G146" s="4" t="s">
        <v>554</v>
      </c>
      <c r="H146" s="4" t="s">
        <v>555</v>
      </c>
    </row>
    <row r="147" spans="1:8">
      <c r="A147" s="3">
        <v>146</v>
      </c>
      <c r="B147" s="4" t="str">
        <f>TEXT(9781260457872,0)</f>
        <v>9781260457872</v>
      </c>
      <c r="C147" s="4" t="s">
        <v>556</v>
      </c>
      <c r="D147" s="4" t="s">
        <v>557</v>
      </c>
      <c r="E147" s="4" t="s">
        <v>558</v>
      </c>
      <c r="F147" s="4">
        <v>2017</v>
      </c>
      <c r="G147" s="4" t="s">
        <v>97</v>
      </c>
      <c r="H147" s="4" t="s">
        <v>559</v>
      </c>
    </row>
    <row r="148" spans="1:8">
      <c r="A148" s="3">
        <v>147</v>
      </c>
      <c r="B148" s="4" t="str">
        <f>TEXT(9780071794862,0)</f>
        <v>9780071794862</v>
      </c>
      <c r="C148" s="4" t="s">
        <v>560</v>
      </c>
      <c r="D148" s="4" t="s">
        <v>561</v>
      </c>
      <c r="E148" s="4" t="s">
        <v>558</v>
      </c>
      <c r="F148" s="4">
        <v>2015</v>
      </c>
      <c r="G148" s="4" t="s">
        <v>562</v>
      </c>
      <c r="H148" s="4" t="s">
        <v>563</v>
      </c>
    </row>
    <row r="149" spans="1:8">
      <c r="A149" s="3">
        <v>148</v>
      </c>
      <c r="B149" s="4" t="str">
        <f>TEXT(9780071606394,0)</f>
        <v>9780071606394</v>
      </c>
      <c r="C149" s="4" t="s">
        <v>560</v>
      </c>
      <c r="D149" s="4" t="s">
        <v>564</v>
      </c>
      <c r="E149" s="4" t="s">
        <v>558</v>
      </c>
      <c r="F149" s="4">
        <v>2011</v>
      </c>
      <c r="G149" s="4" t="s">
        <v>562</v>
      </c>
      <c r="H149" s="4" t="s">
        <v>565</v>
      </c>
    </row>
    <row r="150" spans="1:8">
      <c r="A150" s="3">
        <v>149</v>
      </c>
      <c r="B150" s="4" t="str">
        <f>TEXT(9780071794886,0)</f>
        <v>9780071794886</v>
      </c>
      <c r="C150" s="4" t="s">
        <v>560</v>
      </c>
      <c r="D150" s="4" t="s">
        <v>566</v>
      </c>
      <c r="E150" s="4" t="s">
        <v>558</v>
      </c>
      <c r="F150" s="4">
        <v>2015</v>
      </c>
      <c r="G150" s="4" t="s">
        <v>562</v>
      </c>
      <c r="H150" s="4" t="s">
        <v>567</v>
      </c>
    </row>
    <row r="151" spans="1:8">
      <c r="A151" s="3">
        <v>150</v>
      </c>
      <c r="B151" s="4" t="str">
        <f>TEXT(9781259640827,0)</f>
        <v>9781259640827</v>
      </c>
      <c r="C151" s="4" t="s">
        <v>560</v>
      </c>
      <c r="D151" s="4" t="s">
        <v>568</v>
      </c>
      <c r="E151" s="4" t="s">
        <v>558</v>
      </c>
      <c r="F151" s="4">
        <v>2017</v>
      </c>
      <c r="G151" s="4" t="s">
        <v>569</v>
      </c>
      <c r="H151" s="4" t="s">
        <v>570</v>
      </c>
    </row>
    <row r="152" spans="1:8">
      <c r="A152" s="3">
        <v>151</v>
      </c>
      <c r="B152" s="4" t="str">
        <f>TEXT(9781260468595,0)</f>
        <v>9781260468595</v>
      </c>
      <c r="C152" s="4" t="s">
        <v>560</v>
      </c>
      <c r="D152" s="4" t="s">
        <v>571</v>
      </c>
      <c r="E152" s="4" t="s">
        <v>558</v>
      </c>
      <c r="F152" s="4">
        <v>2020</v>
      </c>
      <c r="G152" s="4" t="s">
        <v>448</v>
      </c>
      <c r="H152" s="4" t="s">
        <v>572</v>
      </c>
    </row>
    <row r="153" spans="1:8">
      <c r="A153" s="3">
        <v>152</v>
      </c>
      <c r="B153" s="4" t="str">
        <f>TEXT(9781260469967,0)</f>
        <v>9781260469967</v>
      </c>
      <c r="C153" s="4" t="s">
        <v>560</v>
      </c>
      <c r="D153" s="4" t="s">
        <v>573</v>
      </c>
      <c r="E153" s="4" t="s">
        <v>558</v>
      </c>
      <c r="F153" s="4">
        <v>2020</v>
      </c>
      <c r="G153" s="4" t="s">
        <v>448</v>
      </c>
      <c r="H153" s="4" t="s">
        <v>574</v>
      </c>
    </row>
    <row r="154" spans="1:8">
      <c r="A154" s="3">
        <v>153</v>
      </c>
      <c r="B154" s="4" t="str">
        <f>TEXT(9780071820233,0)</f>
        <v>9780071820233</v>
      </c>
      <c r="C154" s="4" t="s">
        <v>560</v>
      </c>
      <c r="D154" s="4" t="s">
        <v>575</v>
      </c>
      <c r="E154" s="4" t="s">
        <v>558</v>
      </c>
      <c r="F154" s="4">
        <v>2015</v>
      </c>
      <c r="G154" s="4" t="s">
        <v>562</v>
      </c>
      <c r="H154" s="4" t="s">
        <v>576</v>
      </c>
    </row>
    <row r="155" spans="1:8">
      <c r="A155" s="3">
        <v>154</v>
      </c>
      <c r="B155" s="4" t="str">
        <f>TEXT(9780071848008,0)</f>
        <v>9780071848008</v>
      </c>
      <c r="C155" s="4" t="s">
        <v>560</v>
      </c>
      <c r="D155" s="4" t="s">
        <v>577</v>
      </c>
      <c r="E155" s="4" t="s">
        <v>558</v>
      </c>
      <c r="F155" s="4">
        <v>2018</v>
      </c>
      <c r="G155" s="4" t="s">
        <v>578</v>
      </c>
      <c r="H155" s="4" t="s">
        <v>579</v>
      </c>
    </row>
    <row r="156" spans="1:8">
      <c r="A156" s="3">
        <v>155</v>
      </c>
      <c r="B156" s="4" t="str">
        <f>TEXT(9780071790253,0)</f>
        <v>9780071790253</v>
      </c>
      <c r="C156" s="4" t="s">
        <v>560</v>
      </c>
      <c r="D156" s="4" t="s">
        <v>580</v>
      </c>
      <c r="E156" s="4" t="s">
        <v>558</v>
      </c>
      <c r="F156" s="4">
        <v>2015</v>
      </c>
      <c r="G156" s="4" t="s">
        <v>562</v>
      </c>
      <c r="H156" s="4" t="s">
        <v>581</v>
      </c>
    </row>
    <row r="157" spans="1:8">
      <c r="A157" s="3">
        <v>156</v>
      </c>
      <c r="B157" s="4" t="str">
        <f>TEXT(9780071848725,0)</f>
        <v>9780071848725</v>
      </c>
      <c r="C157" s="4" t="s">
        <v>560</v>
      </c>
      <c r="D157" s="4" t="s">
        <v>582</v>
      </c>
      <c r="E157" s="4" t="s">
        <v>558</v>
      </c>
      <c r="F157" s="4">
        <v>2016</v>
      </c>
      <c r="G157" s="4" t="s">
        <v>210</v>
      </c>
      <c r="H157" s="4" t="s">
        <v>583</v>
      </c>
    </row>
    <row r="158" spans="1:8">
      <c r="A158" s="3">
        <v>157</v>
      </c>
      <c r="B158" s="4" t="str">
        <f>TEXT(9780071486668,0)</f>
        <v>9780071486668</v>
      </c>
      <c r="C158" s="4" t="s">
        <v>560</v>
      </c>
      <c r="D158" s="4" t="s">
        <v>584</v>
      </c>
      <c r="E158" s="4" t="s">
        <v>558</v>
      </c>
      <c r="F158" s="4">
        <v>2008</v>
      </c>
      <c r="G158" s="4" t="s">
        <v>562</v>
      </c>
      <c r="H158" s="4" t="s">
        <v>585</v>
      </c>
    </row>
    <row r="159" spans="1:8">
      <c r="A159" s="3">
        <v>158</v>
      </c>
      <c r="B159" s="4" t="str">
        <f>TEXT(9780071839952,0)</f>
        <v>9780071839952</v>
      </c>
      <c r="C159" s="4" t="s">
        <v>560</v>
      </c>
      <c r="D159" s="4" t="s">
        <v>586</v>
      </c>
      <c r="E159" s="4" t="s">
        <v>558</v>
      </c>
      <c r="F159" s="4">
        <v>2016</v>
      </c>
      <c r="G159" s="4" t="s">
        <v>562</v>
      </c>
      <c r="H159" s="4" t="s">
        <v>587</v>
      </c>
    </row>
    <row r="160" spans="1:8">
      <c r="A160" s="3">
        <v>159</v>
      </c>
      <c r="B160" s="4" t="str">
        <f>TEXT(9780071790239,0)</f>
        <v>9780071790239</v>
      </c>
      <c r="C160" s="4" t="s">
        <v>560</v>
      </c>
      <c r="D160" s="4" t="s">
        <v>588</v>
      </c>
      <c r="E160" s="4" t="s">
        <v>558</v>
      </c>
      <c r="F160" s="4">
        <v>2014</v>
      </c>
      <c r="G160" s="4" t="s">
        <v>562</v>
      </c>
      <c r="H160" s="4" t="s">
        <v>589</v>
      </c>
    </row>
    <row r="161" spans="1:8">
      <c r="A161" s="3">
        <v>160</v>
      </c>
      <c r="B161" s="4" t="str">
        <f>TEXT(9780071493741,0)</f>
        <v>9780071493741</v>
      </c>
      <c r="C161" s="4" t="s">
        <v>560</v>
      </c>
      <c r="D161" s="4" t="s">
        <v>590</v>
      </c>
      <c r="E161" s="4" t="s">
        <v>558</v>
      </c>
      <c r="F161" s="4">
        <v>2009</v>
      </c>
      <c r="G161" s="4" t="s">
        <v>562</v>
      </c>
      <c r="H161" s="4" t="s">
        <v>591</v>
      </c>
    </row>
    <row r="162" spans="1:8">
      <c r="A162" s="3">
        <v>161</v>
      </c>
      <c r="B162" s="4" t="str">
        <f>TEXT(9781260468731,0)</f>
        <v>9781260468731</v>
      </c>
      <c r="C162" s="4" t="s">
        <v>560</v>
      </c>
      <c r="D162" s="4" t="s">
        <v>592</v>
      </c>
      <c r="E162" s="4" t="s">
        <v>558</v>
      </c>
      <c r="F162" s="4">
        <v>2020</v>
      </c>
      <c r="G162" s="4" t="s">
        <v>448</v>
      </c>
      <c r="H162" s="4" t="s">
        <v>593</v>
      </c>
    </row>
    <row r="163" spans="1:8">
      <c r="A163" s="3">
        <v>162</v>
      </c>
      <c r="B163" s="4" t="str">
        <f>TEXT(9781259585227,0)</f>
        <v>9781259585227</v>
      </c>
      <c r="C163" s="4" t="s">
        <v>560</v>
      </c>
      <c r="D163" s="4" t="s">
        <v>594</v>
      </c>
      <c r="E163" s="4" t="s">
        <v>558</v>
      </c>
      <c r="F163" s="4">
        <v>2016</v>
      </c>
      <c r="G163" s="4" t="s">
        <v>487</v>
      </c>
      <c r="H163" s="4" t="s">
        <v>595</v>
      </c>
    </row>
    <row r="164" spans="1:8">
      <c r="A164" s="3">
        <v>163</v>
      </c>
      <c r="B164" s="4" t="str">
        <f>TEXT(9781260452358,0)</f>
        <v>9781260452358</v>
      </c>
      <c r="C164" s="4" t="s">
        <v>79</v>
      </c>
      <c r="D164" s="4" t="s">
        <v>596</v>
      </c>
      <c r="E164" s="4" t="s">
        <v>558</v>
      </c>
      <c r="F164" s="4">
        <v>2020</v>
      </c>
      <c r="G164" s="4" t="s">
        <v>597</v>
      </c>
      <c r="H164" s="4" t="s">
        <v>598</v>
      </c>
    </row>
    <row r="165" spans="1:8">
      <c r="A165" s="3">
        <v>164</v>
      </c>
      <c r="B165" s="4" t="str">
        <f>TEXT(9781260441079,0)</f>
        <v>9781260441079</v>
      </c>
      <c r="C165" s="4" t="s">
        <v>599</v>
      </c>
      <c r="D165" s="4" t="s">
        <v>600</v>
      </c>
      <c r="E165" s="4" t="s">
        <v>558</v>
      </c>
      <c r="F165" s="4">
        <v>2019</v>
      </c>
      <c r="G165" s="4" t="s">
        <v>601</v>
      </c>
      <c r="H165" s="4" t="s">
        <v>602</v>
      </c>
    </row>
    <row r="166" spans="1:8">
      <c r="A166" s="3">
        <v>165</v>
      </c>
      <c r="B166" s="4" t="str">
        <f>TEXT(9781264268306,0)</f>
        <v>9781264268306</v>
      </c>
      <c r="C166" s="4" t="s">
        <v>599</v>
      </c>
      <c r="D166" s="4" t="s">
        <v>603</v>
      </c>
      <c r="E166" s="4" t="s">
        <v>558</v>
      </c>
      <c r="F166" s="4">
        <v>2021</v>
      </c>
      <c r="G166" s="4" t="s">
        <v>604</v>
      </c>
      <c r="H166" s="4" t="s">
        <v>605</v>
      </c>
    </row>
    <row r="167" spans="1:8">
      <c r="A167" s="3">
        <v>166</v>
      </c>
      <c r="B167" s="4" t="str">
        <f>TEXT(9780071802154,0)</f>
        <v>9780071802154</v>
      </c>
      <c r="C167" s="4" t="s">
        <v>606</v>
      </c>
      <c r="D167" s="4" t="s">
        <v>607</v>
      </c>
      <c r="E167" s="4" t="s">
        <v>558</v>
      </c>
      <c r="F167" s="4">
        <v>2015</v>
      </c>
      <c r="G167" s="4" t="s">
        <v>608</v>
      </c>
      <c r="H167" s="4" t="s">
        <v>609</v>
      </c>
    </row>
    <row r="168" spans="1:8">
      <c r="A168" s="3">
        <v>167</v>
      </c>
      <c r="B168" s="4" t="str">
        <f>TEXT(9781260026504,0)</f>
        <v>9781260026504</v>
      </c>
      <c r="C168" s="4" t="s">
        <v>390</v>
      </c>
      <c r="D168" s="4" t="s">
        <v>610</v>
      </c>
      <c r="E168" s="4" t="s">
        <v>558</v>
      </c>
      <c r="F168" s="4">
        <v>2018</v>
      </c>
      <c r="G168" s="4" t="s">
        <v>392</v>
      </c>
      <c r="H168" s="4" t="s">
        <v>611</v>
      </c>
    </row>
    <row r="169" spans="1:8">
      <c r="A169" s="3">
        <v>168</v>
      </c>
      <c r="B169" s="4" t="str">
        <f>TEXT(9780071773188,0)</f>
        <v>9780071773188</v>
      </c>
      <c r="C169" s="4" t="s">
        <v>612</v>
      </c>
      <c r="D169" s="4" t="s">
        <v>613</v>
      </c>
      <c r="E169" s="4" t="s">
        <v>558</v>
      </c>
      <c r="F169" s="4">
        <v>2014</v>
      </c>
      <c r="G169" s="4" t="s">
        <v>614</v>
      </c>
      <c r="H169" s="4" t="s">
        <v>615</v>
      </c>
    </row>
    <row r="170" spans="1:8">
      <c r="A170" s="3">
        <v>169</v>
      </c>
      <c r="B170" s="4" t="str">
        <f>TEXT(9781259859809,0)</f>
        <v>9781259859809</v>
      </c>
      <c r="C170" s="4" t="s">
        <v>460</v>
      </c>
      <c r="D170" s="4" t="s">
        <v>616</v>
      </c>
      <c r="E170" s="4" t="s">
        <v>558</v>
      </c>
      <c r="F170" s="4">
        <v>2018</v>
      </c>
      <c r="G170" s="4" t="s">
        <v>617</v>
      </c>
      <c r="H170" s="4" t="s">
        <v>618</v>
      </c>
    </row>
    <row r="171" spans="1:8">
      <c r="A171" s="3">
        <v>170</v>
      </c>
      <c r="B171" s="4" t="str">
        <f>TEXT(9781264269358,0)</f>
        <v>9781264269358</v>
      </c>
      <c r="C171" s="4" t="s">
        <v>619</v>
      </c>
      <c r="D171" s="4" t="s">
        <v>620</v>
      </c>
      <c r="E171" s="4" t="s">
        <v>558</v>
      </c>
      <c r="F171" s="4">
        <v>2019</v>
      </c>
      <c r="G171" s="4" t="s">
        <v>621</v>
      </c>
      <c r="H171" s="4" t="s">
        <v>622</v>
      </c>
    </row>
    <row r="172" spans="1:8">
      <c r="A172" s="3">
        <v>171</v>
      </c>
      <c r="B172" s="4" t="str">
        <f>TEXT(9780071793360,0)</f>
        <v>9780071793360</v>
      </c>
      <c r="C172" s="4" t="s">
        <v>623</v>
      </c>
      <c r="D172" s="4" t="s">
        <v>624</v>
      </c>
      <c r="E172" s="4" t="s">
        <v>558</v>
      </c>
      <c r="F172" s="4">
        <v>2016</v>
      </c>
      <c r="G172" s="4" t="s">
        <v>625</v>
      </c>
      <c r="H172" s="4" t="s">
        <v>626</v>
      </c>
    </row>
    <row r="173" spans="1:8">
      <c r="A173" s="3">
        <v>172</v>
      </c>
      <c r="B173" s="4" t="str">
        <f>TEXT(9781260455366,0)</f>
        <v>9781260455366</v>
      </c>
      <c r="C173" s="4" t="s">
        <v>16</v>
      </c>
      <c r="D173" s="4" t="s">
        <v>17</v>
      </c>
      <c r="E173" s="4" t="s">
        <v>627</v>
      </c>
      <c r="F173" s="4">
        <v>2020</v>
      </c>
      <c r="G173" s="4" t="s">
        <v>628</v>
      </c>
      <c r="H173" s="4" t="s">
        <v>629</v>
      </c>
    </row>
    <row r="174" spans="1:8">
      <c r="A174" s="3">
        <v>173</v>
      </c>
      <c r="B174" s="4" t="str">
        <f>TEXT(9781259862632,0)</f>
        <v>9781259862632</v>
      </c>
      <c r="C174" s="4" t="s">
        <v>47</v>
      </c>
      <c r="D174" s="4" t="s">
        <v>48</v>
      </c>
      <c r="E174" s="4" t="s">
        <v>627</v>
      </c>
      <c r="F174" s="4">
        <v>2018</v>
      </c>
      <c r="G174" s="4" t="s">
        <v>49</v>
      </c>
      <c r="H174" s="4" t="s">
        <v>630</v>
      </c>
    </row>
    <row r="175" spans="1:8">
      <c r="A175" s="3">
        <v>174</v>
      </c>
      <c r="B175" s="4" t="str">
        <f>TEXT(9780071637916,0)</f>
        <v>9780071637916</v>
      </c>
      <c r="C175" s="4" t="s">
        <v>51</v>
      </c>
      <c r="D175" s="4" t="s">
        <v>52</v>
      </c>
      <c r="E175" s="4" t="s">
        <v>627</v>
      </c>
      <c r="F175" s="4">
        <v>2012</v>
      </c>
      <c r="G175" s="4" t="s">
        <v>631</v>
      </c>
      <c r="H175" s="4" t="s">
        <v>632</v>
      </c>
    </row>
    <row r="176" spans="1:8">
      <c r="A176" s="3">
        <v>175</v>
      </c>
      <c r="B176" s="4" t="str">
        <f>TEXT(9781260452358,0)</f>
        <v>9781260452358</v>
      </c>
      <c r="C176" s="4" t="s">
        <v>79</v>
      </c>
      <c r="D176" s="4" t="s">
        <v>80</v>
      </c>
      <c r="E176" s="4" t="s">
        <v>627</v>
      </c>
      <c r="F176" s="4">
        <v>2020</v>
      </c>
      <c r="G176" s="4" t="s">
        <v>81</v>
      </c>
      <c r="H176" s="4" t="s">
        <v>633</v>
      </c>
    </row>
    <row r="177" spans="1:8">
      <c r="A177" s="3">
        <v>176</v>
      </c>
      <c r="B177" s="4" t="str">
        <f>TEXT(9780071808156,0)</f>
        <v>9780071808156</v>
      </c>
      <c r="C177" s="4" t="s">
        <v>119</v>
      </c>
      <c r="D177" s="4" t="s">
        <v>120</v>
      </c>
      <c r="E177" s="4" t="s">
        <v>627</v>
      </c>
      <c r="F177" s="4">
        <v>2013</v>
      </c>
      <c r="G177" s="4" t="s">
        <v>634</v>
      </c>
      <c r="H177" s="4" t="s">
        <v>635</v>
      </c>
    </row>
    <row r="178" spans="1:8">
      <c r="A178" s="3">
        <v>177</v>
      </c>
      <c r="B178" s="4" t="str">
        <f>TEXT(9781259861055,0)</f>
        <v>9781259861055</v>
      </c>
      <c r="C178" s="4" t="s">
        <v>139</v>
      </c>
      <c r="D178" s="4" t="s">
        <v>140</v>
      </c>
      <c r="E178" s="4" t="s">
        <v>627</v>
      </c>
      <c r="F178" s="4">
        <v>2018</v>
      </c>
      <c r="G178" s="4" t="s">
        <v>442</v>
      </c>
      <c r="H178" s="4" t="s">
        <v>636</v>
      </c>
    </row>
    <row r="179" spans="1:8">
      <c r="A179" s="3">
        <v>178</v>
      </c>
      <c r="B179" s="4" t="str">
        <f>TEXT(9781260122213,0)</f>
        <v>9781260122213</v>
      </c>
      <c r="C179" s="4" t="s">
        <v>173</v>
      </c>
      <c r="D179" s="4" t="s">
        <v>174</v>
      </c>
      <c r="E179" s="4" t="s">
        <v>627</v>
      </c>
      <c r="F179" s="4">
        <v>2020</v>
      </c>
      <c r="G179" s="4" t="s">
        <v>175</v>
      </c>
      <c r="H179" s="4" t="s">
        <v>637</v>
      </c>
    </row>
    <row r="180" spans="1:8">
      <c r="A180" s="3">
        <v>179</v>
      </c>
      <c r="B180" s="4" t="str">
        <f>TEXT(9781260019353,0)</f>
        <v>9781260019353</v>
      </c>
      <c r="C180" s="4" t="s">
        <v>200</v>
      </c>
      <c r="D180" s="4" t="s">
        <v>201</v>
      </c>
      <c r="E180" s="4" t="s">
        <v>627</v>
      </c>
      <c r="F180" s="4">
        <v>2018</v>
      </c>
      <c r="G180" s="4" t="s">
        <v>202</v>
      </c>
      <c r="H180" s="4" t="s">
        <v>638</v>
      </c>
    </row>
    <row r="181" spans="1:8">
      <c r="A181" s="3">
        <v>180</v>
      </c>
      <c r="B181" s="4" t="str">
        <f>TEXT(9780071849050,0)</f>
        <v>9780071849050</v>
      </c>
      <c r="C181" s="4" t="s">
        <v>216</v>
      </c>
      <c r="D181" s="4" t="s">
        <v>217</v>
      </c>
      <c r="E181" s="4" t="s">
        <v>627</v>
      </c>
      <c r="F181" s="4">
        <v>2020</v>
      </c>
      <c r="G181" s="4" t="s">
        <v>218</v>
      </c>
      <c r="H181" s="4" t="s">
        <v>639</v>
      </c>
    </row>
    <row r="182" spans="1:8">
      <c r="A182" s="3">
        <v>181</v>
      </c>
      <c r="B182" s="4" t="str">
        <f>TEXT(9780071832328,0)</f>
        <v>9780071832328</v>
      </c>
      <c r="C182" s="4" t="s">
        <v>239</v>
      </c>
      <c r="D182" s="4" t="s">
        <v>240</v>
      </c>
      <c r="E182" s="4" t="s">
        <v>627</v>
      </c>
      <c r="F182" s="4">
        <v>2018</v>
      </c>
      <c r="G182" s="4" t="s">
        <v>241</v>
      </c>
      <c r="H182" s="4" t="s">
        <v>640</v>
      </c>
    </row>
    <row r="183" spans="1:8">
      <c r="A183" s="3">
        <v>182</v>
      </c>
      <c r="B183" s="4" t="str">
        <f>TEXT(9781260122404,0)</f>
        <v>9781260122404</v>
      </c>
      <c r="C183" s="4" t="s">
        <v>239</v>
      </c>
      <c r="D183" s="4" t="s">
        <v>243</v>
      </c>
      <c r="E183" s="4" t="s">
        <v>627</v>
      </c>
      <c r="F183" s="4">
        <v>2018</v>
      </c>
      <c r="G183" s="4" t="s">
        <v>641</v>
      </c>
      <c r="H183" s="4" t="s">
        <v>642</v>
      </c>
    </row>
    <row r="184" spans="1:8">
      <c r="A184" s="3">
        <v>183</v>
      </c>
      <c r="B184" s="4" t="str">
        <f>TEXT(9780071774017,0)</f>
        <v>9780071774017</v>
      </c>
      <c r="C184" s="4" t="s">
        <v>239</v>
      </c>
      <c r="D184" s="4" t="s">
        <v>246</v>
      </c>
      <c r="E184" s="4" t="s">
        <v>627</v>
      </c>
      <c r="F184" s="4">
        <v>2014</v>
      </c>
      <c r="G184" s="4" t="s">
        <v>643</v>
      </c>
      <c r="H184" s="4" t="s">
        <v>644</v>
      </c>
    </row>
    <row r="185" spans="1:8">
      <c r="A185" s="3">
        <v>184</v>
      </c>
      <c r="B185" s="4" t="str">
        <f>TEXT(9781260441079,0)</f>
        <v>9781260441079</v>
      </c>
      <c r="C185" s="4" t="s">
        <v>599</v>
      </c>
      <c r="D185" s="4" t="s">
        <v>645</v>
      </c>
      <c r="E185" s="4" t="s">
        <v>627</v>
      </c>
      <c r="F185" s="4">
        <v>2020</v>
      </c>
      <c r="G185" s="4" t="s">
        <v>646</v>
      </c>
      <c r="H185" s="4" t="s">
        <v>647</v>
      </c>
    </row>
    <row r="186" spans="1:8">
      <c r="A186" s="3">
        <v>185</v>
      </c>
      <c r="B186" s="4" t="str">
        <f>TEXT(9781259837937,0)</f>
        <v>9781259837937</v>
      </c>
      <c r="C186" s="4" t="s">
        <v>263</v>
      </c>
      <c r="D186" s="4" t="s">
        <v>264</v>
      </c>
      <c r="E186" s="4" t="s">
        <v>627</v>
      </c>
      <c r="F186" s="4">
        <v>2018</v>
      </c>
      <c r="G186" s="4" t="s">
        <v>648</v>
      </c>
      <c r="H186" s="4" t="s">
        <v>649</v>
      </c>
    </row>
    <row r="187" spans="1:8">
      <c r="A187" s="3">
        <v>186</v>
      </c>
      <c r="B187" s="4" t="str">
        <f>TEXT(9781259642883,0)</f>
        <v>9781259642883</v>
      </c>
      <c r="C187" s="4" t="s">
        <v>650</v>
      </c>
      <c r="D187" s="4" t="s">
        <v>651</v>
      </c>
      <c r="E187" s="4" t="s">
        <v>627</v>
      </c>
      <c r="F187" s="4">
        <v>2017</v>
      </c>
      <c r="G187" s="4" t="s">
        <v>85</v>
      </c>
      <c r="H187" s="4" t="s">
        <v>652</v>
      </c>
    </row>
    <row r="188" spans="1:8">
      <c r="A188" s="3">
        <v>187</v>
      </c>
      <c r="B188" s="4" t="str">
        <f>TEXT(9780071476652,0)</f>
        <v>9780071476652</v>
      </c>
      <c r="C188" s="4" t="s">
        <v>284</v>
      </c>
      <c r="D188" s="4" t="s">
        <v>285</v>
      </c>
      <c r="E188" s="4" t="s">
        <v>627</v>
      </c>
      <c r="F188" s="4">
        <v>2013</v>
      </c>
      <c r="G188" s="4" t="s">
        <v>653</v>
      </c>
      <c r="H188" s="4" t="s">
        <v>654</v>
      </c>
    </row>
    <row r="189" spans="1:8">
      <c r="A189" s="3">
        <v>188</v>
      </c>
      <c r="B189" s="4" t="str">
        <f>TEXT(9781260012026,0)</f>
        <v>9781260012026</v>
      </c>
      <c r="C189" s="4" t="s">
        <v>313</v>
      </c>
      <c r="D189" s="4" t="s">
        <v>314</v>
      </c>
      <c r="E189" s="4" t="s">
        <v>627</v>
      </c>
      <c r="F189" s="4">
        <v>2019</v>
      </c>
      <c r="G189" s="4" t="s">
        <v>315</v>
      </c>
      <c r="H189" s="4" t="s">
        <v>655</v>
      </c>
    </row>
    <row r="190" spans="1:8">
      <c r="A190" s="3">
        <v>189</v>
      </c>
      <c r="B190" s="4" t="str">
        <f>TEXT(9781260026177,0)</f>
        <v>9781260026177</v>
      </c>
      <c r="C190" s="4" t="s">
        <v>317</v>
      </c>
      <c r="D190" s="4" t="s">
        <v>318</v>
      </c>
      <c r="E190" s="4" t="s">
        <v>627</v>
      </c>
      <c r="F190" s="4">
        <v>2018</v>
      </c>
      <c r="G190" s="4" t="s">
        <v>372</v>
      </c>
      <c r="H190" s="4" t="s">
        <v>656</v>
      </c>
    </row>
    <row r="191" spans="1:8">
      <c r="A191" s="3">
        <v>190</v>
      </c>
      <c r="B191" s="4" t="str">
        <f>TEXT(9781260462982,0)</f>
        <v>9781260462982</v>
      </c>
      <c r="C191" s="4" t="s">
        <v>317</v>
      </c>
      <c r="D191" s="4" t="s">
        <v>321</v>
      </c>
      <c r="E191" s="4" t="s">
        <v>627</v>
      </c>
      <c r="F191" s="4">
        <v>2021</v>
      </c>
      <c r="G191" s="4" t="s">
        <v>322</v>
      </c>
      <c r="H191" s="4" t="s">
        <v>657</v>
      </c>
    </row>
    <row r="192" spans="1:8">
      <c r="A192" s="3">
        <v>191</v>
      </c>
      <c r="B192" s="4" t="str">
        <f>TEXT(9781259641022,0)</f>
        <v>9781259641022</v>
      </c>
      <c r="C192" s="4" t="s">
        <v>20</v>
      </c>
      <c r="D192" s="4" t="s">
        <v>324</v>
      </c>
      <c r="E192" s="4" t="s">
        <v>627</v>
      </c>
      <c r="F192" s="4">
        <v>2019</v>
      </c>
      <c r="G192" s="4" t="s">
        <v>325</v>
      </c>
      <c r="H192" s="4" t="s">
        <v>658</v>
      </c>
    </row>
    <row r="193" spans="1:8">
      <c r="A193" s="3">
        <v>192</v>
      </c>
      <c r="B193" s="4" t="str">
        <f>TEXT(9781260117127,0)</f>
        <v>9781260117127</v>
      </c>
      <c r="C193" s="4" t="s">
        <v>20</v>
      </c>
      <c r="D193" s="4" t="s">
        <v>327</v>
      </c>
      <c r="E193" s="4" t="s">
        <v>627</v>
      </c>
      <c r="F193" s="4">
        <v>2021</v>
      </c>
      <c r="G193" s="4" t="s">
        <v>328</v>
      </c>
      <c r="H193" s="4" t="s">
        <v>659</v>
      </c>
    </row>
    <row r="194" spans="1:8">
      <c r="A194" s="3">
        <v>193</v>
      </c>
      <c r="B194" s="4" t="str">
        <f>TEXT(9781260116793,0)</f>
        <v>9781260116793</v>
      </c>
      <c r="C194" s="4" t="s">
        <v>330</v>
      </c>
      <c r="D194" s="4" t="s">
        <v>660</v>
      </c>
      <c r="E194" s="4" t="s">
        <v>627</v>
      </c>
      <c r="F194" s="4">
        <v>2019</v>
      </c>
      <c r="G194" s="4" t="s">
        <v>661</v>
      </c>
      <c r="H194" s="4" t="s">
        <v>662</v>
      </c>
    </row>
    <row r="195" spans="1:8">
      <c r="A195" s="3">
        <v>194</v>
      </c>
      <c r="B195" s="4" t="str">
        <f>TEXT(9780071822725,0)</f>
        <v>9780071822725</v>
      </c>
      <c r="C195" s="4" t="s">
        <v>358</v>
      </c>
      <c r="D195" s="4" t="s">
        <v>359</v>
      </c>
      <c r="E195" s="4" t="s">
        <v>627</v>
      </c>
      <c r="F195" s="4">
        <v>2015</v>
      </c>
      <c r="G195" s="4" t="s">
        <v>360</v>
      </c>
      <c r="H195" s="4" t="s">
        <v>663</v>
      </c>
    </row>
    <row r="196" spans="1:8">
      <c r="A196" s="3">
        <v>195</v>
      </c>
      <c r="B196" s="4" t="str">
        <f>TEXT(9780071664387,0)</f>
        <v>9780071664387</v>
      </c>
      <c r="C196" s="4" t="s">
        <v>362</v>
      </c>
      <c r="D196" s="4" t="s">
        <v>363</v>
      </c>
      <c r="E196" s="4" t="s">
        <v>627</v>
      </c>
      <c r="F196" s="4">
        <v>2014</v>
      </c>
      <c r="G196" s="4" t="s">
        <v>364</v>
      </c>
      <c r="H196" s="4" t="s">
        <v>664</v>
      </c>
    </row>
    <row r="197" spans="1:8">
      <c r="A197" s="3">
        <v>196</v>
      </c>
      <c r="B197" s="4"/>
      <c r="C197" s="4" t="s">
        <v>378</v>
      </c>
      <c r="D197" s="4" t="s">
        <v>379</v>
      </c>
      <c r="E197" s="4" t="s">
        <v>627</v>
      </c>
      <c r="F197" s="4">
        <v>2019</v>
      </c>
      <c r="G197" s="4" t="s">
        <v>665</v>
      </c>
      <c r="H197" s="4" t="s">
        <v>666</v>
      </c>
    </row>
    <row r="198" spans="1:8">
      <c r="A198" s="3">
        <v>197</v>
      </c>
      <c r="B198" s="4" t="str">
        <f>TEXT(9780071477482,0)</f>
        <v>9780071477482</v>
      </c>
      <c r="C198" s="4" t="s">
        <v>382</v>
      </c>
      <c r="D198" s="4" t="s">
        <v>383</v>
      </c>
      <c r="E198" s="4" t="s">
        <v>627</v>
      </c>
      <c r="F198" s="4">
        <v>2013</v>
      </c>
      <c r="G198" s="4" t="s">
        <v>667</v>
      </c>
      <c r="H198" s="4" t="s">
        <v>668</v>
      </c>
    </row>
    <row r="199" spans="1:8">
      <c r="A199" s="3">
        <v>198</v>
      </c>
      <c r="B199" s="4" t="str">
        <f>TEXT(97812599642067,0)</f>
        <v>97812599642067</v>
      </c>
      <c r="C199" s="4" t="s">
        <v>386</v>
      </c>
      <c r="D199" s="4" t="s">
        <v>387</v>
      </c>
      <c r="E199" s="4" t="s">
        <v>627</v>
      </c>
      <c r="F199" s="4">
        <v>2017</v>
      </c>
      <c r="G199" s="4" t="s">
        <v>388</v>
      </c>
      <c r="H199" s="4" t="s">
        <v>669</v>
      </c>
    </row>
    <row r="200" spans="1:8">
      <c r="A200" s="3">
        <v>199</v>
      </c>
      <c r="B200" s="4" t="str">
        <f>TEXT(9780071624947,0)</f>
        <v>9780071624947</v>
      </c>
      <c r="C200" s="4" t="s">
        <v>394</v>
      </c>
      <c r="D200" s="4" t="s">
        <v>395</v>
      </c>
      <c r="E200" s="4" t="s">
        <v>627</v>
      </c>
      <c r="F200" s="4">
        <v>2013</v>
      </c>
      <c r="G200" s="4" t="s">
        <v>667</v>
      </c>
      <c r="H200" s="4" t="s">
        <v>670</v>
      </c>
    </row>
    <row r="201" spans="1:8">
      <c r="A201" s="3">
        <v>200</v>
      </c>
      <c r="B201" s="4" t="str">
        <f>TEXT(9781260019339,0)</f>
        <v>9781260019339</v>
      </c>
      <c r="C201" s="4" t="s">
        <v>440</v>
      </c>
      <c r="D201" s="4" t="s">
        <v>441</v>
      </c>
      <c r="E201" s="4" t="s">
        <v>627</v>
      </c>
      <c r="F201" s="4">
        <v>2018</v>
      </c>
      <c r="G201" s="4" t="s">
        <v>442</v>
      </c>
      <c r="H201" s="4" t="s">
        <v>671</v>
      </c>
    </row>
    <row r="202" spans="1:8">
      <c r="A202" s="3">
        <v>201</v>
      </c>
      <c r="B202" s="4" t="str">
        <f>TEXT(9781260116717,0)</f>
        <v>9781260116717</v>
      </c>
      <c r="C202" s="4" t="s">
        <v>450</v>
      </c>
      <c r="D202" s="4" t="s">
        <v>451</v>
      </c>
      <c r="E202" s="4" t="s">
        <v>627</v>
      </c>
      <c r="F202" s="4">
        <v>2020</v>
      </c>
      <c r="G202" s="4" t="s">
        <v>452</v>
      </c>
      <c r="H202" s="4" t="s">
        <v>672</v>
      </c>
    </row>
    <row r="203" spans="1:8">
      <c r="A203" s="3">
        <v>202</v>
      </c>
      <c r="B203" s="4" t="str">
        <f>TEXT(9781259859809,0)</f>
        <v>9781259859809</v>
      </c>
      <c r="C203" s="4" t="s">
        <v>460</v>
      </c>
      <c r="D203" s="4" t="s">
        <v>461</v>
      </c>
      <c r="E203" s="4" t="s">
        <v>627</v>
      </c>
      <c r="F203" s="4">
        <v>2018</v>
      </c>
      <c r="G203" s="4" t="s">
        <v>462</v>
      </c>
      <c r="H203" s="4" t="s">
        <v>673</v>
      </c>
    </row>
    <row r="204" spans="1:8">
      <c r="A204" s="3">
        <v>203</v>
      </c>
      <c r="B204" s="4" t="str">
        <f>TEXT(9781260440461,0)</f>
        <v>9781260440461</v>
      </c>
      <c r="C204" s="4" t="s">
        <v>204</v>
      </c>
      <c r="D204" s="4" t="s">
        <v>489</v>
      </c>
      <c r="E204" s="4" t="s">
        <v>627</v>
      </c>
      <c r="F204" s="4">
        <v>2019</v>
      </c>
      <c r="G204" s="4" t="s">
        <v>674</v>
      </c>
      <c r="H204" s="4" t="s">
        <v>675</v>
      </c>
    </row>
    <row r="205" spans="1:8">
      <c r="A205" s="3">
        <v>204</v>
      </c>
      <c r="B205" s="4" t="str">
        <f>TEXT(9781260019377,0)</f>
        <v>9781260019377</v>
      </c>
      <c r="C205" s="4" t="s">
        <v>532</v>
      </c>
      <c r="D205" s="4" t="s">
        <v>533</v>
      </c>
      <c r="E205" s="4" t="s">
        <v>627</v>
      </c>
      <c r="F205" s="4">
        <v>2018</v>
      </c>
      <c r="G205" s="4" t="s">
        <v>534</v>
      </c>
      <c r="H205" s="4" t="s">
        <v>676</v>
      </c>
    </row>
    <row r="206" spans="1:8">
      <c r="A206" s="3">
        <v>205</v>
      </c>
      <c r="B206" s="4" t="str">
        <f>TEXT(9781264269358,0)</f>
        <v>9781264269358</v>
      </c>
      <c r="C206" s="4" t="s">
        <v>619</v>
      </c>
      <c r="D206" s="4" t="s">
        <v>677</v>
      </c>
      <c r="E206" s="4" t="s">
        <v>627</v>
      </c>
      <c r="F206" s="4">
        <v>2019</v>
      </c>
      <c r="G206" s="4" t="s">
        <v>678</v>
      </c>
      <c r="H206" s="4" t="s">
        <v>679</v>
      </c>
    </row>
    <row r="207" spans="1:8">
      <c r="A207" s="3">
        <v>206</v>
      </c>
      <c r="B207" s="4" t="str">
        <f>TEXT(9781259642906,0)</f>
        <v>9781259642906</v>
      </c>
      <c r="C207" s="4" t="s">
        <v>680</v>
      </c>
      <c r="D207" s="4" t="s">
        <v>681</v>
      </c>
      <c r="E207" s="4" t="s">
        <v>627</v>
      </c>
      <c r="F207" s="4">
        <v>2019</v>
      </c>
      <c r="G207" s="4" t="s">
        <v>682</v>
      </c>
      <c r="H207" s="4" t="s">
        <v>683</v>
      </c>
    </row>
    <row r="208" spans="1:8">
      <c r="A208" s="3">
        <v>207</v>
      </c>
      <c r="B208" s="4" t="str">
        <f>TEXT(9781259644238,0)</f>
        <v>9781259644238</v>
      </c>
      <c r="C208" s="4" t="s">
        <v>684</v>
      </c>
      <c r="D208" s="4" t="s">
        <v>685</v>
      </c>
      <c r="E208" s="4" t="s">
        <v>686</v>
      </c>
      <c r="F208" s="4">
        <v>2009</v>
      </c>
      <c r="G208" s="4" t="s">
        <v>687</v>
      </c>
      <c r="H208" s="4" t="s">
        <v>688</v>
      </c>
    </row>
    <row r="209" spans="1:8">
      <c r="A209" s="3">
        <v>208</v>
      </c>
      <c r="B209" s="4" t="str">
        <f>TEXT(9780071765800,0)</f>
        <v>9780071765800</v>
      </c>
      <c r="C209" s="4" t="s">
        <v>689</v>
      </c>
      <c r="D209" s="4" t="s">
        <v>690</v>
      </c>
      <c r="E209" s="4" t="s">
        <v>686</v>
      </c>
      <c r="F209" s="4">
        <v>2013</v>
      </c>
      <c r="G209" s="4" t="s">
        <v>687</v>
      </c>
      <c r="H209" s="4" t="s">
        <v>691</v>
      </c>
    </row>
    <row r="210" spans="1:8">
      <c r="A210" s="3">
        <v>209</v>
      </c>
      <c r="B210" s="4" t="str">
        <f>TEXT(9780071848022,0)</f>
        <v>9780071848022</v>
      </c>
      <c r="C210" s="4" t="s">
        <v>692</v>
      </c>
      <c r="D210" s="4" t="s">
        <v>693</v>
      </c>
      <c r="E210" s="4" t="s">
        <v>686</v>
      </c>
      <c r="F210" s="4">
        <v>2014</v>
      </c>
      <c r="G210" s="4" t="s">
        <v>687</v>
      </c>
      <c r="H210" s="4" t="s">
        <v>694</v>
      </c>
    </row>
    <row r="211" spans="1:8">
      <c r="A211" s="3">
        <v>210</v>
      </c>
      <c r="B211" s="4" t="str">
        <f>TEXT(9780071829090,0)</f>
        <v>9780071829090</v>
      </c>
      <c r="C211" s="4" t="s">
        <v>192</v>
      </c>
      <c r="D211" s="4" t="s">
        <v>695</v>
      </c>
      <c r="E211" s="4" t="s">
        <v>686</v>
      </c>
      <c r="F211" s="4">
        <v>2016</v>
      </c>
      <c r="G211" s="4" t="s">
        <v>696</v>
      </c>
      <c r="H211" s="4" t="s">
        <v>697</v>
      </c>
    </row>
    <row r="212" spans="1:8">
      <c r="A212" s="3">
        <v>211</v>
      </c>
      <c r="B212" s="4" t="str">
        <f>TEXT(9780071628792,0)</f>
        <v>9780071628792</v>
      </c>
      <c r="C212" s="4" t="s">
        <v>698</v>
      </c>
      <c r="D212" s="4" t="s">
        <v>699</v>
      </c>
      <c r="E212" s="4" t="s">
        <v>686</v>
      </c>
      <c r="F212" s="4">
        <v>2010</v>
      </c>
      <c r="G212" s="4" t="s">
        <v>687</v>
      </c>
      <c r="H212" s="4" t="s">
        <v>700</v>
      </c>
    </row>
    <row r="213" spans="1:8">
      <c r="A213" s="3">
        <v>212</v>
      </c>
      <c r="B213" s="4" t="str">
        <f>TEXT(9780071793568,0)</f>
        <v>9780071793568</v>
      </c>
      <c r="C213" s="4" t="s">
        <v>689</v>
      </c>
      <c r="D213" s="4" t="s">
        <v>701</v>
      </c>
      <c r="E213" s="4" t="s">
        <v>686</v>
      </c>
      <c r="F213" s="4">
        <v>2013</v>
      </c>
      <c r="G213" s="4" t="s">
        <v>687</v>
      </c>
      <c r="H213" s="4" t="s">
        <v>702</v>
      </c>
    </row>
    <row r="214" spans="1:8">
      <c r="A214" s="3">
        <v>213</v>
      </c>
      <c r="B214" s="4" t="str">
        <f>TEXT(9780071829168,0)</f>
        <v>9780071829168</v>
      </c>
      <c r="C214" s="4" t="s">
        <v>703</v>
      </c>
      <c r="D214" s="4" t="s">
        <v>704</v>
      </c>
      <c r="E214" s="4" t="s">
        <v>686</v>
      </c>
      <c r="F214" s="4">
        <v>2014</v>
      </c>
      <c r="G214" s="4" t="s">
        <v>705</v>
      </c>
      <c r="H214" s="4" t="s">
        <v>706</v>
      </c>
    </row>
    <row r="215" spans="1:8">
      <c r="A215" s="3">
        <v>214</v>
      </c>
      <c r="B215" s="4" t="str">
        <f>TEXT(9781259837241,0)</f>
        <v>9781259837241</v>
      </c>
      <c r="C215" s="4" t="s">
        <v>689</v>
      </c>
      <c r="D215" s="4" t="s">
        <v>707</v>
      </c>
      <c r="E215" s="4" t="s">
        <v>686</v>
      </c>
      <c r="F215" s="4">
        <v>2018</v>
      </c>
      <c r="G215" s="4" t="s">
        <v>708</v>
      </c>
      <c r="H215" s="4" t="s">
        <v>709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Lee, Sunmi</cp:lastModifiedBy>
  <dcterms:created xsi:type="dcterms:W3CDTF">2021-06-21T06:13:14Z</dcterms:created>
  <dcterms:modified xsi:type="dcterms:W3CDTF">2021-06-21T06:18:30Z</dcterms:modified>
</cp:coreProperties>
</file>