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wner\Desktop\내업무\"/>
    </mc:Choice>
  </mc:AlternateContent>
  <bookViews>
    <workbookView xWindow="0" yWindow="0" windowWidth="19200" windowHeight="12195"/>
  </bookViews>
  <sheets>
    <sheet name="법학 list" sheetId="1" r:id="rId1"/>
  </sheets>
  <definedNames>
    <definedName name="_xlnm._FilterDatabase" localSheetId="0" hidden="1">'법학 list'!$A$3:$N$3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90" i="1" l="1"/>
  <c r="B390" i="1"/>
  <c r="C387" i="1"/>
  <c r="B387" i="1"/>
  <c r="C383" i="1"/>
  <c r="B383" i="1"/>
  <c r="C373" i="1"/>
  <c r="B373" i="1"/>
  <c r="C371" i="1"/>
  <c r="B371" i="1"/>
  <c r="C369" i="1"/>
  <c r="B369" i="1"/>
  <c r="C363" i="1"/>
  <c r="B363" i="1"/>
  <c r="C361" i="1"/>
  <c r="B361" i="1"/>
  <c r="C358" i="1"/>
  <c r="B358" i="1"/>
  <c r="C356" i="1"/>
  <c r="B356" i="1"/>
  <c r="C354" i="1"/>
  <c r="B354" i="1"/>
  <c r="C352" i="1"/>
  <c r="B352" i="1"/>
  <c r="C350" i="1"/>
  <c r="B350" i="1"/>
  <c r="C348" i="1"/>
  <c r="B348" i="1"/>
  <c r="C347" i="1"/>
  <c r="B347" i="1"/>
  <c r="C345" i="1"/>
  <c r="B345" i="1"/>
  <c r="C343" i="1"/>
  <c r="B343" i="1"/>
  <c r="C341" i="1"/>
  <c r="B341" i="1"/>
  <c r="C340" i="1"/>
  <c r="B340" i="1"/>
  <c r="C338" i="1"/>
  <c r="B338" i="1"/>
  <c r="C337" i="1"/>
  <c r="B337" i="1"/>
  <c r="C335" i="1"/>
  <c r="B335" i="1"/>
  <c r="C333" i="1"/>
  <c r="B333" i="1"/>
  <c r="C331" i="1"/>
  <c r="B331" i="1"/>
  <c r="C329" i="1"/>
  <c r="B329" i="1"/>
  <c r="C327" i="1"/>
  <c r="B327" i="1"/>
  <c r="C325" i="1"/>
  <c r="B325" i="1"/>
  <c r="C323" i="1"/>
  <c r="B323" i="1"/>
  <c r="C322" i="1"/>
  <c r="B322" i="1"/>
  <c r="C321" i="1"/>
  <c r="B321" i="1"/>
  <c r="C319" i="1"/>
  <c r="B319" i="1"/>
  <c r="C317" i="1"/>
  <c r="B317" i="1"/>
  <c r="C311" i="1"/>
  <c r="B311" i="1"/>
  <c r="C298" i="1"/>
  <c r="B298" i="1"/>
  <c r="C294" i="1"/>
  <c r="B294" i="1"/>
  <c r="C292" i="1"/>
  <c r="B292" i="1"/>
  <c r="C291" i="1"/>
  <c r="B291" i="1"/>
  <c r="C288" i="1"/>
  <c r="B288" i="1"/>
  <c r="C286" i="1"/>
  <c r="B286" i="1"/>
  <c r="C284" i="1"/>
  <c r="B284" i="1"/>
  <c r="C282" i="1"/>
  <c r="B282" i="1"/>
  <c r="C280" i="1"/>
  <c r="B280" i="1"/>
  <c r="C278" i="1"/>
  <c r="B278" i="1"/>
  <c r="C277" i="1"/>
  <c r="B277" i="1"/>
  <c r="C275" i="1"/>
  <c r="B275" i="1"/>
  <c r="C272" i="1"/>
  <c r="B272" i="1"/>
  <c r="C270" i="1"/>
  <c r="B270" i="1"/>
  <c r="C267" i="1"/>
  <c r="B267" i="1"/>
  <c r="C265" i="1"/>
  <c r="B265" i="1"/>
  <c r="C255" i="1"/>
  <c r="B255" i="1"/>
  <c r="C253" i="1"/>
  <c r="B253" i="1"/>
  <c r="C248" i="1"/>
  <c r="B248" i="1"/>
  <c r="C246" i="1"/>
  <c r="B246" i="1"/>
  <c r="C239" i="1"/>
  <c r="B239" i="1"/>
  <c r="C237" i="1"/>
  <c r="B237" i="1"/>
  <c r="C235" i="1"/>
  <c r="B235" i="1"/>
  <c r="C233" i="1"/>
  <c r="B233" i="1"/>
  <c r="C232" i="1"/>
  <c r="B232" i="1"/>
  <c r="C225" i="1"/>
  <c r="B225" i="1"/>
  <c r="C223" i="1"/>
  <c r="B223" i="1"/>
  <c r="C215" i="1"/>
  <c r="B215" i="1"/>
  <c r="C210" i="1"/>
  <c r="B210" i="1"/>
  <c r="C208" i="1"/>
  <c r="B208" i="1"/>
  <c r="C206" i="1"/>
  <c r="B206" i="1"/>
  <c r="C204" i="1"/>
  <c r="B204" i="1"/>
  <c r="C202" i="1"/>
  <c r="B202" i="1"/>
  <c r="C200" i="1"/>
  <c r="B200" i="1"/>
  <c r="C199" i="1"/>
  <c r="B199" i="1"/>
  <c r="C197" i="1"/>
  <c r="B197" i="1"/>
  <c r="C195" i="1"/>
  <c r="B195" i="1"/>
  <c r="C194" i="1"/>
  <c r="B194" i="1"/>
  <c r="C192" i="1"/>
  <c r="B192" i="1"/>
  <c r="C190" i="1"/>
  <c r="B190" i="1"/>
  <c r="C188" i="1"/>
  <c r="B188" i="1"/>
  <c r="C186" i="1"/>
  <c r="B186" i="1"/>
  <c r="C184" i="1"/>
  <c r="B184" i="1"/>
  <c r="C183" i="1"/>
  <c r="B183" i="1"/>
  <c r="C181" i="1"/>
  <c r="B181" i="1"/>
  <c r="C179" i="1"/>
  <c r="B179" i="1"/>
  <c r="C177" i="1"/>
  <c r="B177" i="1"/>
  <c r="C175" i="1"/>
  <c r="B175" i="1"/>
  <c r="C172" i="1"/>
  <c r="B172" i="1"/>
  <c r="C170" i="1"/>
  <c r="B170" i="1"/>
  <c r="C167" i="1"/>
  <c r="B167" i="1"/>
  <c r="C165" i="1"/>
  <c r="B165" i="1"/>
  <c r="C163" i="1"/>
  <c r="B163" i="1"/>
  <c r="C161" i="1"/>
  <c r="B161" i="1"/>
  <c r="C159" i="1"/>
  <c r="B159" i="1"/>
  <c r="C157" i="1"/>
  <c r="B157" i="1"/>
  <c r="C151" i="1"/>
  <c r="B151" i="1"/>
  <c r="C137" i="1"/>
  <c r="B137" i="1"/>
  <c r="C129" i="1"/>
  <c r="B129" i="1"/>
  <c r="C127" i="1"/>
  <c r="B127" i="1"/>
  <c r="C123" i="1"/>
  <c r="B123" i="1"/>
  <c r="C116" i="1"/>
  <c r="B116" i="1"/>
  <c r="C113" i="1"/>
  <c r="B113" i="1"/>
  <c r="C105" i="1"/>
  <c r="B105" i="1"/>
  <c r="C64" i="1"/>
  <c r="B64" i="1"/>
  <c r="C62" i="1"/>
  <c r="B62" i="1"/>
  <c r="C52" i="1"/>
  <c r="B52" i="1"/>
  <c r="C51" i="1"/>
  <c r="B51" i="1"/>
  <c r="C49" i="1"/>
  <c r="B49" i="1"/>
  <c r="C47" i="1"/>
  <c r="B47" i="1"/>
  <c r="C45" i="1"/>
  <c r="B45" i="1"/>
  <c r="C43" i="1"/>
  <c r="B43" i="1"/>
  <c r="C40" i="1"/>
  <c r="B40" i="1"/>
  <c r="C38" i="1"/>
  <c r="B38" i="1"/>
  <c r="C36" i="1"/>
  <c r="B36" i="1"/>
  <c r="C31" i="1"/>
  <c r="B31" i="1"/>
  <c r="C29" i="1"/>
  <c r="B29" i="1"/>
  <c r="C20" i="1"/>
  <c r="B20" i="1"/>
  <c r="C19" i="1"/>
  <c r="B19" i="1"/>
  <c r="C17" i="1"/>
  <c r="B17" i="1"/>
  <c r="C12" i="1"/>
  <c r="B12" i="1"/>
  <c r="C10" i="1"/>
  <c r="B10" i="1"/>
  <c r="C8" i="1"/>
  <c r="B8" i="1"/>
  <c r="C5" i="1"/>
  <c r="B5" i="1"/>
</calcChain>
</file>

<file path=xl/sharedStrings.xml><?xml version="1.0" encoding="utf-8"?>
<sst xmlns="http://schemas.openxmlformats.org/spreadsheetml/2006/main" count="2533" uniqueCount="1503">
  <si>
    <t>Title</t>
  </si>
  <si>
    <t>PrintIsbn</t>
  </si>
  <si>
    <t>EIsbn</t>
  </si>
  <si>
    <t>Publisher</t>
  </si>
  <si>
    <t>PublicationDate</t>
  </si>
  <si>
    <t>Title Edition</t>
  </si>
  <si>
    <t>Authors</t>
  </si>
  <si>
    <t>Language</t>
  </si>
  <si>
    <t>Full Record URL</t>
  </si>
  <si>
    <t>»Abwägung«. : Herausforderung für eine Theorie der Praxis.</t>
  </si>
  <si>
    <t>9783428143566</t>
  </si>
  <si>
    <t>9783428543564</t>
  </si>
  <si>
    <t>Duncker &amp; Humblot</t>
  </si>
  <si>
    <t>Müller, Friedrich; Mastronardi, Philippe</t>
  </si>
  <si>
    <t>German</t>
  </si>
  <si>
    <t>http://ebookcentral.proquest.com/lib/pusan/detail.action?docID=2082695</t>
    <phoneticPr fontId="2" type="noConversion"/>
  </si>
  <si>
    <t>A Sea Change: The Exclusive Economic Zone and Governance Institutions for Living Marine Resources</t>
  </si>
  <si>
    <t>Springer Netherlands</t>
  </si>
  <si>
    <t>Ebbin, Syma A.; Hoel, Alf H.; Sydnes, Are</t>
  </si>
  <si>
    <t>English</t>
  </si>
  <si>
    <t>Abwägung im Verfassungsrecht.</t>
  </si>
  <si>
    <t>9783428036844</t>
  </si>
  <si>
    <t>9783428436842</t>
  </si>
  <si>
    <t>Schlink, Bernhard</t>
  </si>
  <si>
    <t>http://ebookcentral.proquest.com/lib/pusan/detail.action?docID=2082281</t>
    <phoneticPr fontId="2" type="noConversion"/>
  </si>
  <si>
    <t>Abwehr terroristischer Gefahren und Risiken durch Bauplanungsrecht.</t>
  </si>
  <si>
    <t>9783428137480</t>
  </si>
  <si>
    <t>9783428537488</t>
  </si>
  <si>
    <t>Hopkins, Richard</t>
  </si>
  <si>
    <t>http://ebookcentral.proquest.com/lib/pusan/detail.action?docID=1118288</t>
    <phoneticPr fontId="2" type="noConversion"/>
  </si>
  <si>
    <t>Adapting to Sea Level Rise in the Coastal Zone : Law and Policy Considerations</t>
  </si>
  <si>
    <t>CRC Press</t>
  </si>
  <si>
    <t>McGuire, Chad J.</t>
  </si>
  <si>
    <t>Admiralty and Maritime Laws in the Mediterranean Sea, c. 800-1050 : The Kitab Akriyat Al-Sufun vis-a-vis the Nomos Rhodion Nautikos</t>
  </si>
  <si>
    <t>9789004152533</t>
  </si>
  <si>
    <t>9789047410294</t>
  </si>
  <si>
    <t>Brill Academic Publishers</t>
  </si>
  <si>
    <t>Khalilieh, Hassan Salih</t>
  </si>
  <si>
    <t>http://ebookcentral.proquest.com/lib/pusan/detail.action?docID=3004131</t>
    <phoneticPr fontId="2" type="noConversion"/>
  </si>
  <si>
    <t>Africa and the Deep Seabed Regime: Politics and International Law of the Common Heritage of Mankind</t>
  </si>
  <si>
    <t>9783642176616</t>
  </si>
  <si>
    <t>9783642176623</t>
  </si>
  <si>
    <t>Springer Berlin Heidelberg</t>
  </si>
  <si>
    <t>Egede, Edwin</t>
  </si>
  <si>
    <t>Allgemeiner Teil des BGB</t>
  </si>
  <si>
    <t>9783415039766</t>
  </si>
  <si>
    <t>9783415049871</t>
  </si>
  <si>
    <t>Richard Boorberg Verlag</t>
  </si>
  <si>
    <t>Brehm, Wolfgang</t>
  </si>
  <si>
    <t>Allgemeiner Teil des Bürgerlichen Gesetzbuchs</t>
  </si>
  <si>
    <t>9783161544477</t>
  </si>
  <si>
    <t>9783161544484</t>
  </si>
  <si>
    <t>Mohr Siebeck</t>
  </si>
  <si>
    <t>Bork, Reinhard</t>
  </si>
  <si>
    <t>Allgemeines Verwaltungsrecht</t>
  </si>
  <si>
    <t>9783170212558</t>
  </si>
  <si>
    <t>9783170282926</t>
  </si>
  <si>
    <t>Kohlhammer Verlag</t>
  </si>
  <si>
    <t>Vondung, Ute</t>
  </si>
  <si>
    <t>Arctic Science, International Law and Climate Change : Legal Aspects of Marine Science in the Arctic Ocean</t>
  </si>
  <si>
    <t>9783642242021</t>
  </si>
  <si>
    <t>9783642242038</t>
  </si>
  <si>
    <t>Wasum-Rainer, Susanne; Winkelmann, Ingo; Tiroch, Katrin</t>
  </si>
  <si>
    <t>Asian Approaches to International Law and the Legacy of Colonialism : The Law of the Sea, Territorial Disputes and International Dispute Settlement</t>
  </si>
  <si>
    <t>9780415679787</t>
  </si>
  <si>
    <t>9781136223822</t>
  </si>
  <si>
    <t>Taylor and Francis</t>
  </si>
  <si>
    <t>Paik, Jin-Hyun; Lee, Seok-Woo; Tan, Kevin Y. L.</t>
  </si>
  <si>
    <t>Aspects of Illegal, Unreported and Unregulated Fishing in the Southern Ocean</t>
  </si>
  <si>
    <t>Springer</t>
  </si>
  <si>
    <t>Baird, Rachel J.; Baird, Rachel J.</t>
  </si>
  <si>
    <t>Ausgewählte verbraucherschutzrechtliche Aspekte des deutschen Energierechts im Blickpunkt: Verbraucherschutzrechtliche Transformationsdefizite im nationalen Recht und die sich daraus ergebenden Spannungsfelder</t>
  </si>
  <si>
    <t>9783954257386</t>
  </si>
  <si>
    <t>9783954257393</t>
  </si>
  <si>
    <t>Diplomica Verlag</t>
  </si>
  <si>
    <t>Voigt, Oliver</t>
  </si>
  <si>
    <t>Außerprozessuale Wirkungen strafprozessualer Grundrechtseingriffe.</t>
  </si>
  <si>
    <t>9783428129867</t>
  </si>
  <si>
    <t>9783428529865</t>
  </si>
  <si>
    <t>Mittag, Matthias</t>
  </si>
  <si>
    <t>Bayerisches Polizei- und Sicherheitsrecht</t>
  </si>
  <si>
    <t>9783415054509</t>
  </si>
  <si>
    <t>9783415054592</t>
  </si>
  <si>
    <t>Gallwas, Hans-Ullrich; Lindner, Josef Franz; Wolff, Heinrich Amadeus</t>
  </si>
  <si>
    <t>http://ebookcentral.proquest.com/lib/pusan/detail.action?docID=2121050</t>
    <phoneticPr fontId="2" type="noConversion"/>
  </si>
  <si>
    <t>Beiträge zu Juristenausbildung und Hochschulrecht</t>
  </si>
  <si>
    <t>9783415043879</t>
  </si>
  <si>
    <t>9783415050693</t>
  </si>
  <si>
    <t>Huber, Peter M.</t>
  </si>
  <si>
    <t>Beschlüsse des Deutschen Juristen-Fakultätentages 1999-2009</t>
  </si>
  <si>
    <t>9783415043886</t>
  </si>
  <si>
    <t>9783415050716</t>
  </si>
  <si>
    <t>Besonderes Verwaltungsrecht : Mit Onlinezugang zur Jura-Kartei-Datenbank (Print-Ausgabe)</t>
  </si>
  <si>
    <t>9783110273632</t>
  </si>
  <si>
    <t>9783110321425</t>
  </si>
  <si>
    <t>De Gruyter</t>
  </si>
  <si>
    <t>Schoch, Friedrich</t>
  </si>
  <si>
    <t>Beurteilungsspielraum zugunsten Privater. : Die Übertragung der herkömmlichen Rechtsfigur auf das Verfahren regulierter Selbstregulierung im Jugendmedienschutz-Staatsvertrag (JMStV) zugunsten von Einrichtungen der freiwilligen Selbstkontrolle (EFS).</t>
  </si>
  <si>
    <t>9783428132805</t>
  </si>
  <si>
    <t>9783428532803</t>
  </si>
  <si>
    <t>Nell, Martin W.</t>
  </si>
  <si>
    <t>Beyond Territorial Disputes in the South China Sea : Legal Frameworks for the Joint Development of Hydrocarbon Resources</t>
  </si>
  <si>
    <t>9781781955932</t>
  </si>
  <si>
    <t>9781781955949</t>
  </si>
  <si>
    <t>Edward Elgar Publishing</t>
  </si>
  <si>
    <t>Beckman, Robert; Townsend-Gault, Ian; Schofield, Clive</t>
  </si>
  <si>
    <t>Beyond the Law of the Sea : New Directions for U. S. Oceans Policy</t>
  </si>
  <si>
    <t>9780275957544</t>
  </si>
  <si>
    <t>9780313370120</t>
  </si>
  <si>
    <t>ABC-CLIO, LLC</t>
  </si>
  <si>
    <t>Galdorisi, George V.; Vienna, Kevin R.</t>
  </si>
  <si>
    <t>BGB Allgemeiner Teil: Rechtsgeschäftslehre</t>
  </si>
  <si>
    <t>9783110320541</t>
  </si>
  <si>
    <t>9783110321524</t>
  </si>
  <si>
    <t>Leenen, Detlef</t>
  </si>
  <si>
    <t>Biotech Innovations and Fundamental Rights</t>
  </si>
  <si>
    <t>9788847055964</t>
  </si>
  <si>
    <t>9788847020320</t>
  </si>
  <si>
    <t>Springer Milan</t>
  </si>
  <si>
    <t>Bin, Roberto; Lorenzon, Sara; Lucchi, Nicola</t>
  </si>
  <si>
    <t>Blackstone's Police Operational Handbook 2014 : Law</t>
  </si>
  <si>
    <t>9780199681860</t>
  </si>
  <si>
    <t>9780191504099</t>
  </si>
  <si>
    <t>Oxford University Press</t>
  </si>
  <si>
    <t>Database, Police National Legal</t>
  </si>
  <si>
    <t>Bodenschutzrecht - auf dem Weg zur Nachhaltigkeit : Konkretisierung der Schutzziele und Harmonisierung der Regelungsfülle</t>
  </si>
  <si>
    <t>9783848716579</t>
  </si>
  <si>
    <t>9783845256900</t>
  </si>
  <si>
    <t>Nomos Verlagsgesellschaft</t>
  </si>
  <si>
    <t>Gröhn, Kerstin</t>
  </si>
  <si>
    <t>Case Studies in Oceanography and Marine Affairs : Prepared by an Open University Course Team</t>
  </si>
  <si>
    <t>Elsevier Science</t>
  </si>
  <si>
    <t>Brown, Joan; Bearman, Gerry</t>
  </si>
  <si>
    <t>Cases and Materials on the Carriage of Goods By Sea</t>
  </si>
  <si>
    <t>9781859417966</t>
  </si>
  <si>
    <t>9781843145622</t>
  </si>
  <si>
    <t>Dockray, Martin</t>
  </si>
  <si>
    <t>Changes in the Arctic Environment and the Law of the Sea</t>
  </si>
  <si>
    <t>9789004177567</t>
  </si>
  <si>
    <t>9789004187399</t>
  </si>
  <si>
    <t>BRILL</t>
  </si>
  <si>
    <t>Nordquist, M.; Heidar, Tomas H.; Moore, John Norton; Nordquist, Myron H.</t>
  </si>
  <si>
    <t>Civil Liability in Criminal Justice</t>
  </si>
  <si>
    <t>9781455730131</t>
  </si>
  <si>
    <t>9781317523994</t>
  </si>
  <si>
    <t>Ross, Darrell L.</t>
  </si>
  <si>
    <t>Climate Change and Environmental Hazards Related to Shipping : An International Legal Framework - Proceedings of the Hamburg International Environmental Law Conference 2011</t>
  </si>
  <si>
    <t>9789004243927</t>
  </si>
  <si>
    <t>9789004244955</t>
  </si>
  <si>
    <t>Koch, Hans-Joachim; König, Doris; Sanden, Joachim; Konig, Doris; Verheyen, Roda</t>
  </si>
  <si>
    <t>Commercial and Maritime Statutes</t>
  </si>
  <si>
    <t>9781859785041</t>
  </si>
  <si>
    <t>9781317912927</t>
  </si>
  <si>
    <t>Picken, Simon</t>
  </si>
  <si>
    <t>MacDonald Eggers, Peter; Picken, Simon</t>
  </si>
  <si>
    <t>Comparative Ocean Governance : Place-Based Protections in an Era of Climate Change</t>
  </si>
  <si>
    <t>9781848447912</t>
  </si>
  <si>
    <t>9781781005200</t>
  </si>
  <si>
    <t>Craig, Robin Kundis</t>
  </si>
  <si>
    <t>Compulsory Insurance and Compensation for Bunker Oil Pollution Damage</t>
  </si>
  <si>
    <t>9783540459002</t>
  </si>
  <si>
    <t>9783540459033</t>
  </si>
  <si>
    <t>Zhu, Ling; Ehlers, Peter; Graßl, Hartmut</t>
  </si>
  <si>
    <t>Contracts of Carriage by Land and Air</t>
  </si>
  <si>
    <t>9781843117469</t>
  </si>
  <si>
    <t>9781317748885</t>
  </si>
  <si>
    <t>Clarke, Malcolm A.; Yates, David</t>
  </si>
  <si>
    <t>Cult as the Catalyst for Division : Cult Disputes as the Motive for Schism in the Pre-70 Pluralistic Environment</t>
  </si>
  <si>
    <t>Heger, Paul</t>
  </si>
  <si>
    <t>Das Ermessen im Lichte der Reinen Rechtslehre. : Rechtsstrukturtheoretische Überlegungen zur Rechtsbindung und zur Letztentscheidungskompetenz des Rechtsanwenders.</t>
  </si>
  <si>
    <t>9783428136193</t>
  </si>
  <si>
    <t>9783428536191</t>
  </si>
  <si>
    <t>Elsner, Thomas</t>
  </si>
  <si>
    <t>Das Kooperationsprinzip im deutschen und europäischen Umweltrecht.</t>
  </si>
  <si>
    <t>9783428118472</t>
  </si>
  <si>
    <t>9783428518470</t>
  </si>
  <si>
    <t>Shirvani, Foroud</t>
  </si>
  <si>
    <t>Das Korrespondenzprinzip im Strafrecht. : Der Vorrang von ex-ante-Betrachtungen gegenüber ex-post-Betrachtungen bei der strafrechtlichen Zurechnung.</t>
  </si>
  <si>
    <t>9783428119561</t>
  </si>
  <si>
    <t>9783428519569</t>
  </si>
  <si>
    <t>Rudolph, Tobias</t>
  </si>
  <si>
    <t>Das neue Recht der Kreislaufwirtschaft.</t>
  </si>
  <si>
    <t>9783428142231</t>
  </si>
  <si>
    <t>9783428542239</t>
  </si>
  <si>
    <t>Kloepfer, Michael</t>
  </si>
  <si>
    <t>Das Prinzip der Koexistenz im Gentechnikrecht.</t>
  </si>
  <si>
    <t>9783428134410</t>
  </si>
  <si>
    <t>9783428534418</t>
  </si>
  <si>
    <t>Brunner, Tanja</t>
  </si>
  <si>
    <t>Das Recht in guter Verfassung? : Festschrift für Martin Kutscha</t>
  </si>
  <si>
    <t>9783848709823</t>
  </si>
  <si>
    <t>9783845251486</t>
  </si>
  <si>
    <t>Roggan, Fredrik; Busch, Dörte</t>
  </si>
  <si>
    <t>Das Sicherheitsgefühl und die Polizei. : Darf die Polizei das Sicherheitsgefühl schützen?</t>
  </si>
  <si>
    <t>9783428130030</t>
  </si>
  <si>
    <t>9783428530038</t>
  </si>
  <si>
    <t>Schewe, Christoph S.</t>
  </si>
  <si>
    <t>Das System des gemeinschaftsrechtlichen Staatshaftungsrechts. : Eine Darstellung der Haftungsdogmatik vor dem Hintergrund der dynamischen Rechtsprechung des Europäischen Gerichtshofes.</t>
  </si>
  <si>
    <t>9783428133383</t>
  </si>
  <si>
    <t>9783428533381</t>
  </si>
  <si>
    <t>Tietjen, Daniel</t>
  </si>
  <si>
    <t>Das Weisungs- und Disziplinarrecht im Hochschulwesen in Deutschland und Thailand</t>
  </si>
  <si>
    <t>9783631647691</t>
  </si>
  <si>
    <t>9783653035483</t>
  </si>
  <si>
    <t>Peter Lang GmbH, Internationaler Verlag der Wissenschaften</t>
  </si>
  <si>
    <t>Kittiyanupong, Torpong</t>
  </si>
  <si>
    <t>Dead Sea Scrolls and Contemporary Culture : Proceedings of the International Conference Held at the Israel Museum, Jerusalem (July 6-8, 2008)</t>
  </si>
  <si>
    <t>Tzoref, Shani; Roitman, Adolfo D.; Schiffman, Lawrence H.</t>
  </si>
  <si>
    <t>Definitions for the Law of the Sea : Terms Not Defined by the 1982 Convention</t>
  </si>
  <si>
    <t>9789004211605</t>
  </si>
  <si>
    <t>9789004211612</t>
  </si>
  <si>
    <t>Walker, George K.</t>
  </si>
  <si>
    <t>Demonstrationsfreiheit für Neonazis? : Analyse des Streits zwischen BVerfG und OVG NRW und Versuch einer Aktivierung des § 15 VersG als ehrenschützende Norm.</t>
  </si>
  <si>
    <t>9783428113255</t>
  </si>
  <si>
    <t>9783428513253</t>
  </si>
  <si>
    <t>Röger, Ralf</t>
  </si>
  <si>
    <t>Denkmalrecht : Ein Rechtsvergleich zwischen Deutschland und Italien</t>
  </si>
  <si>
    <t>9783631645390</t>
  </si>
  <si>
    <t>9783653036893</t>
  </si>
  <si>
    <t>Dietrich, Christian Martin Maria</t>
  </si>
  <si>
    <t>Denkmalschutz und Umweltschutz. : Rechtliche Verschränkungen und Konflikte zwischen dem raumgebundenen Kulturgüterschutz und dem Umwelt- und Planungsrecht.</t>
  </si>
  <si>
    <t>9783428137831</t>
  </si>
  <si>
    <t>9783428537839</t>
  </si>
  <si>
    <t>Der grundrechtsgeprägte Verfassungsstaat. : Festschrift für Klaus Stern zum 80. Geburtstag.</t>
  </si>
  <si>
    <t>9783428135356</t>
  </si>
  <si>
    <t>9783428535354</t>
  </si>
  <si>
    <t>Blanke, Hermann-Josef; Sachs, Michael; Siekmann, Helmut</t>
  </si>
  <si>
    <t>Der Grundsatz der Verhältnismäßigkeit im Schuldvertragsrecht : Zur Dogmatik einer privatrechtsimmanenten Begrenzung von vertraglichen Rechten und Pflichten</t>
  </si>
  <si>
    <t>9783161502736</t>
  </si>
  <si>
    <t>9783161512308</t>
  </si>
  <si>
    <t>Stürner, Michael</t>
  </si>
  <si>
    <t>Der öffentlich-rechtliche Beauftragte. : Ein Beitrag zur Systematisierung der deutschen Variante des Ombudsmannes.</t>
  </si>
  <si>
    <t>9783428123926</t>
  </si>
  <si>
    <t>9783428523924</t>
  </si>
  <si>
    <t>Kruse, Julia</t>
  </si>
  <si>
    <t>Der Schutz der oeffentlichen Ordnung im Versammlungsrecht : 2., aktualisierte und erweiterte Auflage</t>
  </si>
  <si>
    <t>9783631650165</t>
  </si>
  <si>
    <t>9783653042917</t>
  </si>
  <si>
    <t>Baudewin, Christian</t>
  </si>
  <si>
    <t>Der Schutz der Persönlichkeit im Internet</t>
  </si>
  <si>
    <t>9783415049154</t>
  </si>
  <si>
    <t>9783415049932</t>
  </si>
  <si>
    <t>Leible, Stefan; Kutschke, Torsten</t>
  </si>
  <si>
    <t>Der Schutz der Privatsphäre und des Rechts auf informationelle Selbstbestimmung : am Beispiel des personenbezogenen Datenverkehrs im WWW nach deutschem öffentlichen Recht.</t>
  </si>
  <si>
    <t>9783428138555</t>
  </si>
  <si>
    <t>9783428538553</t>
  </si>
  <si>
    <t>Weidner-Braun, Ruth</t>
  </si>
  <si>
    <t>Der Staat im Recht. : Festschrift für Eckart Klein zum 70. Geburtstag.</t>
  </si>
  <si>
    <t>9783428137381</t>
  </si>
  <si>
    <t>9783428537389</t>
  </si>
  <si>
    <t>Breuer, Marten; Epiney, Astrid; Haratsch, Andreas</t>
  </si>
  <si>
    <t>Der staatliche Schutzauftrag an oeffentlichen Schulen : Eine verfassungs- und verwaltungsrechtliche Untersuchung staatlicher Verantwortung im Staatsnaeheverhaeltnis</t>
  </si>
  <si>
    <t>9783631651728</t>
  </si>
  <si>
    <t>9783653045116</t>
  </si>
  <si>
    <t>Unzeitig, Stefanie</t>
  </si>
  <si>
    <t>Der Verantwortungsbegriff im Rahmen oeffentlich-rechtlicher Zahlungspflichten : Eine kritische Wuerdigung der Sonderabgabendogmatik am Beispiel des Bonusmodells</t>
  </si>
  <si>
    <t>9783631628546</t>
  </si>
  <si>
    <t>9783653032918</t>
  </si>
  <si>
    <t>Beckhaus, Jana</t>
  </si>
  <si>
    <t>Der Vertrag in der Lehre Otto Mayers.</t>
  </si>
  <si>
    <t>9783428112340</t>
  </si>
  <si>
    <t>9783428512348</t>
  </si>
  <si>
    <t>Dewitz, Ralf Michael</t>
  </si>
  <si>
    <t>Der Zusammenhang von Freiheit, Sicherheit und Strafe im Recht. : Eine Untersuchung zu den Grundlagen und Kriterien legitimer Terrorismusprävention.</t>
  </si>
  <si>
    <t>9783428141418</t>
  </si>
  <si>
    <t>9783428541416</t>
  </si>
  <si>
    <t>Gierhake, Katrin</t>
  </si>
  <si>
    <t>Deutsches Verwaltungsrecht. I. und II. Band. : (Aus Binding, Systematisches Handbuch der Deutschen Rechtswissenschaft).</t>
  </si>
  <si>
    <t>9783428116393</t>
  </si>
  <si>
    <t>9783428516391</t>
  </si>
  <si>
    <t>Mayer, Otto</t>
  </si>
  <si>
    <t>Die Amts- und Staatshaftung für Unterlassungen: Schadenersatzforderungen gegen den Staat für Unterlassungen. Eine Darstellung der österreichischen und europäischen Rechtslage</t>
  </si>
  <si>
    <t>9783959350389</t>
  </si>
  <si>
    <t>9783959350396</t>
  </si>
  <si>
    <t>Beirer, Priska</t>
  </si>
  <si>
    <t>Die Anwendbarkeit des europäischen und nationalen Gentechnikrechts auf gentechnisch veränderte Tiere. : Zur Bedeutung der Risikobewertung als staatliche Pflicht der Risikoregulierung bei Freisetzungen.</t>
  </si>
  <si>
    <t>9783428135080</t>
  </si>
  <si>
    <t>9783428535088</t>
  </si>
  <si>
    <t>Möller, Michael</t>
  </si>
  <si>
    <t>Die Bedeutung der Rechtswidrigkeit vollstreckbarer Verwaltungsakte im materiellen Strafrecht und im Strafprozess.</t>
  </si>
  <si>
    <t>9783428128037</t>
  </si>
  <si>
    <t>9783428528035</t>
  </si>
  <si>
    <t>Steinhorst, Lars</t>
  </si>
  <si>
    <t>Die Bedeutung von Art. 2 Abs. 1 Grundgesetz im Verwaltungsprozess.</t>
  </si>
  <si>
    <t>9783428126453</t>
  </si>
  <si>
    <t>9783428526451</t>
  </si>
  <si>
    <t>Köpfler, Alexander</t>
  </si>
  <si>
    <t>Die Beleihung mit Normsetzungskompetenzen. : Das Gesundheitswesen als Exempel.</t>
  </si>
  <si>
    <t>9783428125753</t>
  </si>
  <si>
    <t>9783428525751</t>
  </si>
  <si>
    <t>Wiegand, Britta Beate</t>
  </si>
  <si>
    <t>Die Beteiligung Privater an der Erledigung öffentlicher Aufgaben. : Eine Untersuchung ihrer verfassungs- und verwaltungsrechtlichen Möglichkeiten und Grenzen.</t>
  </si>
  <si>
    <t>9783428126194</t>
  </si>
  <si>
    <t>9783428526192</t>
  </si>
  <si>
    <t>Lämmerzahl, Torsten</t>
  </si>
  <si>
    <t>Die Beteiligung Privater an rechtsfähigen Anstalten des öffentlichen Rechts. : Public-Private-Partnership durch "Holding-Modelle".</t>
  </si>
  <si>
    <t>9783428127306</t>
  </si>
  <si>
    <t>9783428527304</t>
  </si>
  <si>
    <t>Lange, Anna Lena</t>
  </si>
  <si>
    <t>Die Funktionen der Rechtsverordnung. : Der gesetzgeberische Zuschnitt des Aufgaben- und Leistungsprofils exekutiver Rechtsetzung als Problem des Verfassungsrechts, ausgehend vom Referenzgebiet des Umweltrechts.</t>
  </si>
  <si>
    <t>9783428118281</t>
  </si>
  <si>
    <t>9783428518289</t>
  </si>
  <si>
    <t>Saurer, Johannes</t>
  </si>
  <si>
    <t>Die Grundsätze des intertemporalen Rechts im Verwaltungsprozess. : Vertrauensschutz im verwaltungsgerichtlichen Verfahren.</t>
  </si>
  <si>
    <t>9783428128327</t>
  </si>
  <si>
    <t>9783428528325</t>
  </si>
  <si>
    <t>Koch, Michael</t>
  </si>
  <si>
    <t>Die materielle Polizeipflicht im Sinne einer Gefahrenabwehrpflicht als verfassungsrechtliche Grundpflicht : Zum Inhalt dieser Pflicht auf Primaer- und Sekundaerebene sowie zum Einfluss ihrer rechtlichen Einordnung auf ihren Umfang und die Frage nach einem moeglichen Innenausgleich bei einer Stoerermehrheit</t>
  </si>
  <si>
    <t>9783631642795</t>
  </si>
  <si>
    <t>9783653031164</t>
  </si>
  <si>
    <t>Nitschke, Andreas</t>
  </si>
  <si>
    <t>Die polizeilichen Vorfeldbefugnisse als Herausforderung für Dogmatik und Gesetzgebung des Polizeirechts. : Begriff, Tatbestandsmerkmale und Rechtsfolgen.</t>
  </si>
  <si>
    <t>9783428137909</t>
  </si>
  <si>
    <t>9783428537907</t>
  </si>
  <si>
    <t>Kral, Sebastian</t>
  </si>
  <si>
    <t>Die Prinzipientheorie bei Ronald Dworkin und Robert Alexy.</t>
  </si>
  <si>
    <t>9783428135158</t>
  </si>
  <si>
    <t>9783428535156</t>
  </si>
  <si>
    <t>Heinold, Alexander</t>
  </si>
  <si>
    <t>Die Rechtsfigur des Sonderbeauftragten als öffentlich-rechtlich bestellter Verwaltungsmittler : Ein Beitrag zum Versicherungsaufsichtsrecht und zum Problem der Inländerdiskriminierung</t>
  </si>
  <si>
    <t>9783899526264</t>
  </si>
  <si>
    <t>9783862981359</t>
  </si>
  <si>
    <t>Verlag Versicherungswirtschaft</t>
  </si>
  <si>
    <t>Unkel, Franz; Looschelders, Dirk; Michael, Lothar</t>
  </si>
  <si>
    <t>Die Rechtsform der wissenschaftlichen Hochschule</t>
  </si>
  <si>
    <t>9783631658567</t>
  </si>
  <si>
    <t>9783653050882</t>
  </si>
  <si>
    <t>Mueller, Mirjam Johanna; Muller, Mirjam Johanna</t>
  </si>
  <si>
    <t>Die Rechtsformen des Universitaetsklinikums</t>
  </si>
  <si>
    <t>9783631649541</t>
  </si>
  <si>
    <t>9783653040777</t>
  </si>
  <si>
    <t>Houben, Anja</t>
  </si>
  <si>
    <t>Die Rechtsprechung zur Versammlungsfreiheit im internationalen Vergleich : Eine Analyse anhand von Entscheidungen des Bundesverfassungsgerichts, des EGMR, des EuGH, der Obersten Gerichtshöfe der Russischen Föderation und des U.S. Supreme Courts</t>
  </si>
  <si>
    <t>9783161518676</t>
  </si>
  <si>
    <t>9783161521560</t>
  </si>
  <si>
    <t>Gaßner, Katrin</t>
  </si>
  <si>
    <t>Die Selbstbindung der Verwaltung. : Freiheit und Gebundenheit durch den Gleichheitssatz.</t>
  </si>
  <si>
    <t>9783428022458</t>
  </si>
  <si>
    <t>9783428422456</t>
  </si>
  <si>
    <t>Wallerath, Maximilian</t>
  </si>
  <si>
    <t>Die Staatsaufsicht über die Anstalten des Öffentlichen Rechts im deutsch-koreanischen Vergleich.</t>
  </si>
  <si>
    <t>9783428129546</t>
  </si>
  <si>
    <t>9783428529544</t>
  </si>
  <si>
    <t>Chae, Moon-Seok</t>
  </si>
  <si>
    <t>Die Stiftung privaten Rechts als öffentlich-rechtliches Organisationsmodell : Analyse und rechtliche Bewertung hoheitlicher Stiftungsorganisationsmodelle</t>
  </si>
  <si>
    <t>9783830517702</t>
  </si>
  <si>
    <t>9783830525783</t>
  </si>
  <si>
    <t>BWV Berliner Wissenschafts-Verlag</t>
  </si>
  <si>
    <t>Kaluza, Claudia</t>
  </si>
  <si>
    <t>Die Subjektivierung des Verwaltungsrechts. : Dargestellt anhand der Entwicklung der Ermessensansprüche innerhalb der ersten zwei Nachkriegsjahrzehnte.</t>
  </si>
  <si>
    <t>9783428117840</t>
  </si>
  <si>
    <t>9783428517848</t>
  </si>
  <si>
    <t>Schmidt, Tanja</t>
  </si>
  <si>
    <t>Die Verkehrspflichten. : Eine dogmatisch-historische Legitimierung.</t>
  </si>
  <si>
    <t>9783428125296</t>
  </si>
  <si>
    <t>9783428525294</t>
  </si>
  <si>
    <t>Voss, Laurenz</t>
  </si>
  <si>
    <t>Die Verwaltungsvorschrift im System der Rechtsquellen.</t>
  </si>
  <si>
    <t>9783428113132</t>
  </si>
  <si>
    <t>9783428513130</t>
  </si>
  <si>
    <t>Sauerland, Thomas</t>
  </si>
  <si>
    <t>Die wirtschaftliche Betätigung von Universitäten. : Legitimation und Grenzen.</t>
  </si>
  <si>
    <t>9783428141913</t>
  </si>
  <si>
    <t>9783428541911</t>
  </si>
  <si>
    <t>Gräf, Ilse-Dore</t>
  </si>
  <si>
    <t>Die Zusatzverantwortlichkeit im Gefahrenabwehrrecht.</t>
  </si>
  <si>
    <t>9783428136629</t>
  </si>
  <si>
    <t>9783428536627</t>
  </si>
  <si>
    <t>Peine, Matthias</t>
  </si>
  <si>
    <t>Dispute Settlement in the UN Convention on the Law of the Sea</t>
  </si>
  <si>
    <t>9780521835206</t>
  </si>
  <si>
    <t>9780511196409</t>
  </si>
  <si>
    <t>Cambridge University Press</t>
  </si>
  <si>
    <t>Klein, Natalie; Crawford, James; Bell, John</t>
  </si>
  <si>
    <t>Drittschutz aus dem Denkmalschutz.</t>
  </si>
  <si>
    <t>9783428141982</t>
  </si>
  <si>
    <t>9783428541980</t>
  </si>
  <si>
    <t>Kallweit, Nils-Christian</t>
  </si>
  <si>
    <t>Dynamik und Nachhaltigkeit des Öffentlichen Rechts. : Festschrift für Professor Dr. Meinhard Schröder zum 70. Geburtstag.</t>
  </si>
  <si>
    <t>9783428138227</t>
  </si>
  <si>
    <t>9783428538225</t>
  </si>
  <si>
    <t>Ruffert, Matthias</t>
  </si>
  <si>
    <t>Echte Schiedsgerichtsbarkeit im Verwaltungsrecht. : Eine Studie zu Rechtsrahmen und Kontrolle nichtstaatlicher Streitentscheidung im Verwaltungsrecht.</t>
  </si>
  <si>
    <t>9783428143207</t>
  </si>
  <si>
    <t>9783428543205</t>
  </si>
  <si>
    <t>Möller, Kaspar Henrik</t>
  </si>
  <si>
    <t>Eigentum, Enteignung und das Wohl der Allgemeinheit. : Zur Ausgestaltungsgarantie der Eigentumsgewährleistung, zum Enteignungsbegriff und zur Gemeinwohlbindung der Enteignung.</t>
  </si>
  <si>
    <t>9783428136766</t>
  </si>
  <si>
    <t>9783428536764</t>
  </si>
  <si>
    <t>Riedel, Daniel</t>
  </si>
  <si>
    <t>Eigentums- und Besitzschutz im deutschen und englischen Recht. : Rechtsvergleichende Analyse des Spannungsverhältnisses zwischen Eigentum und Besitz.</t>
  </si>
  <si>
    <t>9783428134328</t>
  </si>
  <si>
    <t>9783428534326</t>
  </si>
  <si>
    <t>Quitmann, Kristina</t>
  </si>
  <si>
    <t>Eingriffsrecht : Maßnahmen der Polizei nach der Strafprozessordnung und dem Polizeigesetz Baden-Württemberg</t>
  </si>
  <si>
    <t>9783170225961</t>
  </si>
  <si>
    <t>9783170236431</t>
  </si>
  <si>
    <t>König, Josef; Trurnit, Christoph</t>
  </si>
  <si>
    <t>Enforcement of Maritime Claims</t>
  </si>
  <si>
    <t>9781843114246</t>
  </si>
  <si>
    <t>9781135119157</t>
  </si>
  <si>
    <t>Jackson, David</t>
  </si>
  <si>
    <t>Enteignung zugunsten privatisierter Flughaefen</t>
  </si>
  <si>
    <t>9783631638156</t>
  </si>
  <si>
    <t>9783653021837</t>
  </si>
  <si>
    <t>Jagst, Ajsa</t>
  </si>
  <si>
    <t>Environmental Governance of the Great Seas : Law and Effect</t>
  </si>
  <si>
    <t>9781848443754</t>
  </si>
  <si>
    <t>9781781006153</t>
  </si>
  <si>
    <t>DiMento, Joseph F. C.; Hickman, Alexis Jaclyn</t>
  </si>
  <si>
    <t>Europäische Versammlungsfreiheit : Das Unionsgrundrecht der Versammlungsfreiheit im Grundrechtsschutzsystem aus Grundrechtecharta, EMRK und gemeinsamer Verfassungsüberlieferung</t>
  </si>
  <si>
    <t>9783161516948</t>
  </si>
  <si>
    <t>9783161520945</t>
  </si>
  <si>
    <t>Ripke, Stefan</t>
  </si>
  <si>
    <t>Examens-Repetitorium Allgemeines Verwaltungsrecht mit Verwaltungsprozessrecht</t>
  </si>
  <si>
    <t>9783811493346</t>
  </si>
  <si>
    <t>9783811493902</t>
  </si>
  <si>
    <t>Verlagsgruppe Hüthig Jehle Rehm</t>
  </si>
  <si>
    <t>Uerpmann-Wittzack, Robert</t>
  </si>
  <si>
    <t>Examens-Repetitorium Verbraucherschutzrecht</t>
  </si>
  <si>
    <t>9783811493674</t>
  </si>
  <si>
    <t>9783811438675</t>
  </si>
  <si>
    <t>Schürnbrand, Jan</t>
  </si>
  <si>
    <t>Examens-Repetitorium Verwaltungsrecht : Allgemeines Verwaltungsrecht, Polizei-, Bau-, Kommunalrecht, Staatshaftungsrecht</t>
  </si>
  <si>
    <t>9783811493650</t>
  </si>
  <si>
    <t>9783811438729</t>
  </si>
  <si>
    <t>Seiler, Christian</t>
  </si>
  <si>
    <t>Feindstrafrecht - Eine kritische Analyse.</t>
  </si>
  <si>
    <t>9783428127955</t>
  </si>
  <si>
    <t>9783428527953</t>
  </si>
  <si>
    <t>Morguet, Geraldine Louisa</t>
  </si>
  <si>
    <t>Flag State Responsibility : Historical Development and Contemporary Issues</t>
  </si>
  <si>
    <t>9783540929321</t>
  </si>
  <si>
    <t>9783540929338</t>
  </si>
  <si>
    <t>Mansell, John N. K.</t>
  </si>
  <si>
    <t>Folgenbeseitigung und Folgenersatz als negatorische Leistungsansprüche</t>
  </si>
  <si>
    <t>9783631656327</t>
  </si>
  <si>
    <t>9783653048803</t>
  </si>
  <si>
    <t>Henzler, Katharina</t>
  </si>
  <si>
    <t>Forschung zwischen Wissenschaftsfreiheit und Wirtschaftsfreiheit. : Dargestellt anhand der Forschung und Verwertung ihrer Erkenntnisse in der Bio- und Gentechnik.</t>
  </si>
  <si>
    <t>9783428123261</t>
  </si>
  <si>
    <t>9783428523269</t>
  </si>
  <si>
    <t>Dähne, Harald</t>
  </si>
  <si>
    <t>Forum Shopping</t>
  </si>
  <si>
    <t>9781859781937</t>
  </si>
  <si>
    <t>9781317912323</t>
  </si>
  <si>
    <t>Baron van Lynden, Carel</t>
  </si>
  <si>
    <t>Freedom of Seas, Passage Rights and the 1982 Law of the Sea Convention</t>
  </si>
  <si>
    <t>9789004173590</t>
  </si>
  <si>
    <t>9789047427056</t>
  </si>
  <si>
    <t>Nordquist, Myron H.; Koh, Tommy T. B.; Moore, John Norton</t>
  </si>
  <si>
    <t>Gefahrenabwehr im Katastrophenfall. : Verfassungsrechtliche Vorgaben für die Gefahrenabwehr bei Naturkatastrophen und ihre einfachgesetzliche Umsetzung.</t>
  </si>
  <si>
    <t>9783428125111</t>
  </si>
  <si>
    <t>9783428525119</t>
  </si>
  <si>
    <t>Sattler, Henriette</t>
  </si>
  <si>
    <t>Gefährlichkeit und Verhältnismäßigkeit. : Eine Untersuchung zum Maßregelrecht.</t>
  </si>
  <si>
    <t>9783428111800</t>
  </si>
  <si>
    <t>9783428511808</t>
  </si>
  <si>
    <t>Dessecker, Axel</t>
  </si>
  <si>
    <t>Generalklauseln : Verwaltungsbefugnisse zwischen Gesetzmäßigkeit und offenen Normen</t>
  </si>
  <si>
    <t>9783161495557</t>
  </si>
  <si>
    <t>9783161512544</t>
  </si>
  <si>
    <t>Wißmann, Hinnerk</t>
  </si>
  <si>
    <t>Gentechnik und Koexistenz nach der Gesetzesnovelle von 2008 : Zivilrechtliche Haftung im Vergleich Deutschland und USA</t>
  </si>
  <si>
    <t>9783631613030</t>
  </si>
  <si>
    <t>9783653003956</t>
  </si>
  <si>
    <t>Gebhardt, Wiebke</t>
  </si>
  <si>
    <t>Gentechnik, Recht und Handel : Genmanipulierte landwirtschaftliche Produkte als Gegenstand des öffentlichen Wirtschaftsrechts</t>
  </si>
  <si>
    <t>9783836677639</t>
  </si>
  <si>
    <t>9783836627634</t>
  </si>
  <si>
    <t>Goehl, Susanne Annelie</t>
  </si>
  <si>
    <t>Gerichtsinterne Mediation am Verwaltungsgericht.</t>
  </si>
  <si>
    <t>9783428129232</t>
  </si>
  <si>
    <t>9783428529230</t>
  </si>
  <si>
    <t>Bader, Jochen Frank</t>
  </si>
  <si>
    <t>Governing Ocean Resources : New Challenges and Emerging Regimes: a Tribute to Judge Choon-Ho Park</t>
  </si>
  <si>
    <t>9789004246218</t>
  </si>
  <si>
    <t>9789004252486</t>
  </si>
  <si>
    <t>Van Dyke, Jon M.; Broder, Sherry P.; Lee, Seokwoo</t>
  </si>
  <si>
    <t>Grund und Grenze. : Grenzen aus der Eigentumsgewährleistung und dem allgemeinen Gleichheitssatz. Dargestellt am Beispiel polizei- und bodenschutzrechtlicher Zustandsverantwortlichkeit.</t>
  </si>
  <si>
    <t>9783428121113</t>
  </si>
  <si>
    <t>9783428521111</t>
  </si>
  <si>
    <t>Bonhage, Jan D.</t>
  </si>
  <si>
    <t>Grundlegung einer ordoliberalen Verfassungstheorie. : Die Grundbegriffe des Grundgesetzes in ordoliberaler Interpretation, entwickelt am Beispiel des Verbotes rechtsextremistischer Versammlungen wegen Gefährdung der öffentlichen Ordnung.</t>
  </si>
  <si>
    <t>9783428123728</t>
  </si>
  <si>
    <t>9783428523726</t>
  </si>
  <si>
    <t>Schaefer, Jan</t>
  </si>
  <si>
    <t>Grundrechtseingriffe im Ermittlungsverfahren und nach dem Polizeirecht. : Die Einwirkungen des europäischen Rechts auf das deutsche Strafverfahren.</t>
  </si>
  <si>
    <t>9783428140848</t>
  </si>
  <si>
    <t>9783428540846</t>
  </si>
  <si>
    <t>Ottow, Sabine</t>
  </si>
  <si>
    <t>Grundrechtsschutz durch verfahrensrechtliche Kompensation bei Maßnahmen der polizeilichen Informationsvorsorge</t>
  </si>
  <si>
    <t>9783415048386</t>
  </si>
  <si>
    <t>9783415050785</t>
  </si>
  <si>
    <t>Bonin, Irina</t>
  </si>
  <si>
    <t>Grundzüge des Rechts der Erneuerbaren Energien : Eine praxisorientierte Darstellung für die neue Rechtslage zu den privilegierten Energieträgern einschließlich der Kraft-Wärme-Kopplung</t>
  </si>
  <si>
    <t>9783110261349</t>
  </si>
  <si>
    <t>9783110261356</t>
  </si>
  <si>
    <t>Gerstner, Stephan</t>
  </si>
  <si>
    <t>Haftungsbeschränkungen zugunsten und zulasten Dritter. : Zugleich ein Beitrag zur Systematik des Schadenshaftungsrechts.</t>
  </si>
  <si>
    <t>9783428111848</t>
  </si>
  <si>
    <t>9783428511846</t>
  </si>
  <si>
    <t>Katzenstein, Matthias</t>
  </si>
  <si>
    <t>Haftungsrecht des Straßenverkehrs : Handbuch und Kommentar</t>
  </si>
  <si>
    <t>9783899490534</t>
  </si>
  <si>
    <t>9783110907063</t>
  </si>
  <si>
    <t>Greger, Reinhard</t>
  </si>
  <si>
    <t>Handbuch des Katastrophenrechts : Bevölkerungsschutzrecht | Brandschutzrecht |  Katastrophenschutzrecht | Katastrophenvermeidungsrecht | Rettungsdienstrecht | Zivilschutzrecht |</t>
  </si>
  <si>
    <t>9783848710065</t>
  </si>
  <si>
    <t>9783845251431</t>
  </si>
  <si>
    <t>Handbuch des Technikrechts : Allgemeine Grundlagen Umweltrecht- Gentechnikrecht - Energierecht Telekommunikations- und Medienrecht Patentrecht - Computerrecht</t>
  </si>
  <si>
    <t>9783642118838</t>
  </si>
  <si>
    <t>9783642118845</t>
  </si>
  <si>
    <t>Schulte, Martin; Schröder, Rainer</t>
  </si>
  <si>
    <t>Häusliche Gewalt und Polizeirecht</t>
  </si>
  <si>
    <t>9783631661055</t>
  </si>
  <si>
    <t>9783653055627</t>
  </si>
  <si>
    <t>Gorn, Gabriele</t>
  </si>
  <si>
    <t>Henri Lefebvre : Spatial Politics, Everyday Life and the Right to the City</t>
  </si>
  <si>
    <t>9780415459679</t>
  </si>
  <si>
    <t>9781134045891</t>
  </si>
  <si>
    <t>Butler, Chris</t>
  </si>
  <si>
    <t>Hessisches Gesetz über die öffentliche Sicherheit und Ordnung – HSOG – : mit Erläuterungen und ergänzenden Vorschriften</t>
  </si>
  <si>
    <t>9783415057111</t>
  </si>
  <si>
    <t>9783415057340</t>
  </si>
  <si>
    <t>Meixner, Kurt; Fredrich, Dirk</t>
  </si>
  <si>
    <t>Hong Kong Legal Principles : Important Topics for Students and Professionals</t>
  </si>
  <si>
    <t>9789622097780</t>
  </si>
  <si>
    <t>9789888052288</t>
  </si>
  <si>
    <t>Hong Kong University Press, HKU</t>
  </si>
  <si>
    <t>Mau, Stephen D.</t>
  </si>
  <si>
    <t>I Am Not Master of Events : The Speculation of John Law and Lord Londonderry in the Mississippi and South Sea Bubbles</t>
  </si>
  <si>
    <t>Yale University Press</t>
  </si>
  <si>
    <t>Neal, Larry</t>
  </si>
  <si>
    <t>Informationsverwaltungsrecht : Zur kognitiven Dimension der rechtlichen Steuerung von Verwaltungsentscheidungen</t>
  </si>
  <si>
    <t>9783161528101</t>
  </si>
  <si>
    <t>9783161528880</t>
  </si>
  <si>
    <t>Augsberg, Ino</t>
  </si>
  <si>
    <t>Innovation, Recht und öffentliche Kommunikation. : Innovation und Recht IV.</t>
  </si>
  <si>
    <t>9783428135240</t>
  </si>
  <si>
    <t>9783428535248</t>
  </si>
  <si>
    <t>Eifert, Martin; Hoffmann-Riem, Wolfgang</t>
  </si>
  <si>
    <t>Innovationsfördernde Regulierung. : Innovation und Recht II.</t>
  </si>
  <si>
    <t>9783428129522</t>
  </si>
  <si>
    <t>9783428529520</t>
  </si>
  <si>
    <t>Innovationsverantwortung. : Innovation und Recht III.</t>
  </si>
  <si>
    <t>9783428131518</t>
  </si>
  <si>
    <t>9783428531516</t>
  </si>
  <si>
    <t>International and Comparative Perspectives : Essays in Honor of Edgar Gold</t>
  </si>
  <si>
    <t>9789004202436</t>
  </si>
  <si>
    <t>9789004202443</t>
  </si>
  <si>
    <t>Chircop, Aldo; Letalik, Norman; McDorman, Ted L.</t>
  </si>
  <si>
    <t>International Arbitration : Contemporary Issues and Innovations</t>
  </si>
  <si>
    <t>9789004246225</t>
  </si>
  <si>
    <t>9789004249318</t>
  </si>
  <si>
    <t>Moore, John Norton</t>
  </si>
  <si>
    <t>International Law and Ocean Management</t>
  </si>
  <si>
    <t>9780415112710</t>
  </si>
  <si>
    <t>9780203428207</t>
  </si>
  <si>
    <t>Juda, Lawrence</t>
  </si>
  <si>
    <t>International Maritime Security Law</t>
  </si>
  <si>
    <t>9789004233560</t>
  </si>
  <si>
    <t>9789004233577</t>
  </si>
  <si>
    <t>Kraska, James; Pedrozo, Raul</t>
  </si>
  <si>
    <t>International Straits : Concept, Classification and Rules of Passage</t>
  </si>
  <si>
    <t>9783642129056</t>
  </si>
  <si>
    <t>9783642129063</t>
  </si>
  <si>
    <t>López Martín, Ana G.</t>
  </si>
  <si>
    <t>Internationale Haftungsregeln für schädliche Folgewirkungen gentechnisch veränderter Organismen : Europäische und internationale Entwicklungen und Eckwerte für ein Haftungsregime im internationalen Recht</t>
  </si>
  <si>
    <t>9783540682943</t>
  </si>
  <si>
    <t>9783540682950</t>
  </si>
  <si>
    <t>Förster, Susanne; Förster, Susanne; Wolfrum, Rüdiger</t>
  </si>
  <si>
    <t>Island Disputes and Maritime Regime Building in East Asia : Between a Rock and a Hard Place</t>
  </si>
  <si>
    <t>Springer New York</t>
  </si>
  <si>
    <t>Koo, Min Gyo</t>
  </si>
  <si>
    <t>Judikatives Unrecht. : Subjektives Recht, Beseitigungsanspruch und Rechtsschutz gegen den Richter.</t>
  </si>
  <si>
    <t>9783428123407</t>
  </si>
  <si>
    <t>9783428523405</t>
  </si>
  <si>
    <t>Hößlein, Marco</t>
  </si>
  <si>
    <t>Jurisdiction and Arbitration Clauses in Maritime Transport Documents : A Comparative Analysis</t>
  </si>
  <si>
    <t>9783642102219</t>
  </si>
  <si>
    <t>9783642102226</t>
  </si>
  <si>
    <t>Sparka, Felix</t>
  </si>
  <si>
    <t>Jurisdiction of the Coastal State over Foreign Merchant Ships in Internal Waters and the Territorial Sea</t>
  </si>
  <si>
    <t>9783540331919</t>
  </si>
  <si>
    <t>9783540331926</t>
  </si>
  <si>
    <t>Yang, Haijiang</t>
  </si>
  <si>
    <t>Kriminalpräventionsrecht : Eine rechtsetzungsorientierte Studie zum Polizeirecht, zum Strafrecht und zum Strafverfahrensrecht</t>
  </si>
  <si>
    <t>9783161537387</t>
  </si>
  <si>
    <t>9783161537394</t>
  </si>
  <si>
    <t>Bäcker, Matthias</t>
  </si>
  <si>
    <t>Law of the Sea in Dialogue</t>
  </si>
  <si>
    <t>9783642156564</t>
  </si>
  <si>
    <t>9783642156571</t>
  </si>
  <si>
    <t>Hestermeyer, Holger; Matz-Lück, Nele; Seibert-Fohr, Anja; Vöneky, Silja</t>
  </si>
  <si>
    <t>Law of the Sea in East Asia : Issues and Prospects</t>
  </si>
  <si>
    <t>9780415350747</t>
  </si>
  <si>
    <t>9780203023198</t>
  </si>
  <si>
    <t>Zou, Keyuan</t>
  </si>
  <si>
    <t>Law, Science and Ocean Management</t>
  </si>
  <si>
    <t>9789004162556</t>
  </si>
  <si>
    <t>9789047431497</t>
  </si>
  <si>
    <t>Nordquist, Myron H.; Long, Ronán; Heidar, Tomas H.; Moore, John Norton</t>
  </si>
  <si>
    <t>Law, Technology and Science for Oceans in Globalisation : IUU Fishing, Oil Pollution, Bioprospecting, Outer Continental Shelf</t>
  </si>
  <si>
    <t>9789004180406</t>
  </si>
  <si>
    <t>9789004185814</t>
  </si>
  <si>
    <t>Vidas, Davor</t>
  </si>
  <si>
    <t>Legal Challenges in Maritime Security</t>
  </si>
  <si>
    <t>9789004164277</t>
  </si>
  <si>
    <t>9789047440406</t>
  </si>
  <si>
    <t>Moore, John Norton; Nordquist, Myron H.; Wolfrum, Rüdiger; Long, Ronán</t>
  </si>
  <si>
    <t>Legal Fictions : Studies of Law and Narrative in the Discursive Worlds of Ancient Jewish Sectarians and Sages</t>
  </si>
  <si>
    <t>Fraade, Steven</t>
  </si>
  <si>
    <t>Limitation of Liability in International Maritime Conventions : The Relationship between Global Limitation Conventions and Particular Liability Regimes</t>
  </si>
  <si>
    <t>9780415601405</t>
  </si>
  <si>
    <t>9780203834039</t>
  </si>
  <si>
    <t>Martínez Gutiérrez, Norman A.; Mart Nez Guti Rrez, Norman A</t>
  </si>
  <si>
    <t>Making Fishery Agreements Work : Post-agreement Bargaining in the Barents Sea</t>
  </si>
  <si>
    <t>9780857933621</t>
  </si>
  <si>
    <t>9780857933638</t>
  </si>
  <si>
    <t>Honneland, Geir</t>
  </si>
  <si>
    <t>Making the Law of the Sea : A Study in the Development of International Law</t>
  </si>
  <si>
    <t>9780521198172</t>
  </si>
  <si>
    <t>9781139079921</t>
  </si>
  <si>
    <t>Harrison, James</t>
  </si>
  <si>
    <t>Marine Affairs Dictionary : Terms, Concepts, Laws, Court Cases, and International Conventions and Agreements</t>
  </si>
  <si>
    <t>9780313304217</t>
  </si>
  <si>
    <t>9780313073250</t>
  </si>
  <si>
    <t>West, Niels; Lacey, Nancy</t>
  </si>
  <si>
    <t>Marine Management in Disputed Areas : The Case of the Barents Sea</t>
  </si>
  <si>
    <t>9780415038119</t>
  </si>
  <si>
    <t>9780203983713</t>
  </si>
  <si>
    <t>Churchill, Robin; Ulfstein, Geir</t>
  </si>
  <si>
    <t>Marine Mineral Resources</t>
  </si>
  <si>
    <t>Earney, Fillmore C. F.</t>
  </si>
  <si>
    <t>Maritime Border Diplomacy</t>
  </si>
  <si>
    <t>9789004230934</t>
  </si>
  <si>
    <t>9789004230941</t>
  </si>
  <si>
    <t>Ellis, Judy; University of Virginia, Center for Oceans Law and Policy Conference Staff; Nordquist, Myron H.; Moore, John Norton</t>
  </si>
  <si>
    <t>Maritime Fraud and Piracy</t>
  </si>
  <si>
    <t>9781843118848</t>
  </si>
  <si>
    <t>9781135116255</t>
  </si>
  <si>
    <t>Todd, Paul</t>
  </si>
  <si>
    <t>Maritime Governance and Policy-Making</t>
  </si>
  <si>
    <t>Springer London</t>
  </si>
  <si>
    <t>Roe, Michael</t>
  </si>
  <si>
    <t>Maritime Law</t>
  </si>
  <si>
    <t>9781552210864</t>
  </si>
  <si>
    <t>9781459313330</t>
  </si>
  <si>
    <t>Irwin Law</t>
  </si>
  <si>
    <t>Gold, Edgar; Chircop, Aldo; Kindred, Hugh; Moreira, A. William</t>
  </si>
  <si>
    <t>Maritime Law Evolving</t>
  </si>
  <si>
    <t>9781849463997</t>
  </si>
  <si>
    <t>9781782250401</t>
  </si>
  <si>
    <t>Bloomsbury Publishing PLC</t>
  </si>
  <si>
    <t>Clarke, Malcolm</t>
  </si>
  <si>
    <t>Maritime Power and the Law of the Sea:</t>
  </si>
  <si>
    <t>9780199773381</t>
  </si>
  <si>
    <t>9780199877676</t>
  </si>
  <si>
    <t>Kraska, James</t>
  </si>
  <si>
    <t>Maritime Security : International Law and Policy Perspectives from Australia and New Zealand</t>
  </si>
  <si>
    <t>9780415484268</t>
  </si>
  <si>
    <t>9780203867471</t>
  </si>
  <si>
    <t>Klein, Natalie; Mossop, Joanna; Rothwell, Donald R.</t>
  </si>
  <si>
    <t>Maritime Security and the Law of the Sea</t>
  </si>
  <si>
    <t>9780199668144</t>
  </si>
  <si>
    <t>9780191652851</t>
  </si>
  <si>
    <t>Klein, Natalie</t>
  </si>
  <si>
    <t>Mediation : Grundlagen/Recht/Markt</t>
  </si>
  <si>
    <t>9783170225824</t>
  </si>
  <si>
    <t>9783170267909</t>
  </si>
  <si>
    <t>Röthemeyer, Peter</t>
  </si>
  <si>
    <t>Mediation als rationaler Diskurs. : Überpositive Legitimation der Mediation und Vergleich zum Gerichtsprozess am Maßstab der Alexyschen Diskurstheorie.</t>
  </si>
  <si>
    <t>9783428142736</t>
  </si>
  <si>
    <t>9783428542734</t>
  </si>
  <si>
    <t>Hennig, Jonas</t>
  </si>
  <si>
    <t>Methodik der Analogiebildung im öffentlichen Recht.</t>
  </si>
  <si>
    <t>9783428115532</t>
  </si>
  <si>
    <t>9783428515530</t>
  </si>
  <si>
    <t>Hemke, Katja</t>
  </si>
  <si>
    <t>Modern Maritime Law (Volume 2) : Managing Risks and Liabilities</t>
  </si>
  <si>
    <t>9780415839068</t>
  </si>
  <si>
    <t>9781315863146</t>
  </si>
  <si>
    <t>Mandaraka-Sheppard, Aleka</t>
  </si>
  <si>
    <t>Moderne Justiz</t>
  </si>
  <si>
    <t>9783848706389</t>
  </si>
  <si>
    <t>9783845248882</t>
  </si>
  <si>
    <t>Hill, Hermann; Dieckmann, Jochen</t>
  </si>
  <si>
    <t>Modernisiertes Privatrecht und öffentliches Recht. : Die Auswirkungen der Schuldrechtsreform auf den Verwaltungsvertrag und weitere Verbindungen zwischen den Teilrechtsordnungen.</t>
  </si>
  <si>
    <t>9783428120369</t>
  </si>
  <si>
    <t>9783428520367</t>
  </si>
  <si>
    <t>Gündling, Benjamin</t>
  </si>
  <si>
    <t>National Courts and the International Rule of Law</t>
  </si>
  <si>
    <t>9780199668151</t>
  </si>
  <si>
    <t>9780191652820</t>
  </si>
  <si>
    <t>OUP Oxford</t>
  </si>
  <si>
    <t>Nollkaemper, André</t>
  </si>
  <si>
    <t>Neuere Entwicklungen im Hochschulverfassungs- und Hochschulrecht : Neue Handlungsspielräume für die Hochschulen und für das Hochschulmanagement?</t>
  </si>
  <si>
    <t>9783830516552</t>
  </si>
  <si>
    <t>9783830525592</t>
  </si>
  <si>
    <t>Sandberger, Georg</t>
  </si>
  <si>
    <t>Non-Legality in International Law : Unruly Law</t>
  </si>
  <si>
    <t>9781107014015</t>
  </si>
  <si>
    <t>9781139612159</t>
  </si>
  <si>
    <t>Johns, Fleur</t>
  </si>
  <si>
    <t>Normativität und Risikoentscheidung. : Untersuchungen zur Theorie der Rechtsgüterrelationen.</t>
  </si>
  <si>
    <t>9783428122950</t>
  </si>
  <si>
    <t>9783428522958</t>
  </si>
  <si>
    <t>Schneider, Karsten</t>
  </si>
  <si>
    <t>Ocean Governance : A Way Forward</t>
  </si>
  <si>
    <t>9789400727618</t>
  </si>
  <si>
    <t>9789400727625</t>
  </si>
  <si>
    <t>Chang, Yen-Chiang</t>
  </si>
  <si>
    <t>'Of Laws of Ships and Shipmen' : Medieval Maritime Law and its Practice in Urban Northern Europe</t>
  </si>
  <si>
    <t>9780748646241</t>
  </si>
  <si>
    <t>9780748668076</t>
  </si>
  <si>
    <t>Edinburgh University Press</t>
  </si>
  <si>
    <t>Frankot, Edda; MacKillop, Andrew</t>
  </si>
  <si>
    <t>Öffentliches Recht : Ein Basislehrbuch zum Staatsrecht, Verwaltungsrecht und Europarecht mit Übungsfällen</t>
  </si>
  <si>
    <t>9783800645817</t>
  </si>
  <si>
    <t>9783800644070</t>
  </si>
  <si>
    <t>Vahlen</t>
  </si>
  <si>
    <t>Detterbeck, Steffen</t>
  </si>
  <si>
    <t>Öffentliches Recht : Systematisches Lehrbuch zur Examensvorbereitung im Freistaat Bayern</t>
  </si>
  <si>
    <t>9783415048546</t>
  </si>
  <si>
    <t>9783415050433</t>
  </si>
  <si>
    <t>Lindner, Josef Franz</t>
  </si>
  <si>
    <t>Öffentliches Recht im offenen Staat. : Festschrift für Rainer Wahl zum 70. Geburtstag.</t>
  </si>
  <si>
    <t>9783428133826</t>
  </si>
  <si>
    <t>9783428533824</t>
  </si>
  <si>
    <t>Appel, Ivo; Hermes, Georg; Schönberger, Christoph</t>
  </si>
  <si>
    <t>Öffentlich-rechtlich statuierte Produktbeobachtungspflichten als Mittel der Sicherheitsgewährleistung im Produkt-, Stoff- und Technikrecht</t>
  </si>
  <si>
    <t>9783848718917</t>
  </si>
  <si>
    <t>9783845259567</t>
  </si>
  <si>
    <t>Hofmann, Christian</t>
  </si>
  <si>
    <t>Öffentlich-rechtliche Ersatzleistungen : Eigentum, Enteignung, Entschädigung</t>
  </si>
  <si>
    <t>9783110123883</t>
  </si>
  <si>
    <t>9783110906370</t>
  </si>
  <si>
    <t>Kreft, Friedrich</t>
  </si>
  <si>
    <t>Organisationsrechtliche Aspekte der Aufgabenwahrnehmung im modernen Staat.</t>
  </si>
  <si>
    <t>9783428112692</t>
  </si>
  <si>
    <t>9783428512690</t>
  </si>
  <si>
    <t>John-Koch, Monika</t>
  </si>
  <si>
    <t>Petroleum Shipping Industry, Volume 1</t>
  </si>
  <si>
    <t>PennWell</t>
  </si>
  <si>
    <t>Tusiani, Michael D.</t>
  </si>
  <si>
    <t>Petroleum Shipping Industry, Volume 2</t>
  </si>
  <si>
    <t>Piracy and International Maritime Crimes in ASEAN : Prospects for Cooperation</t>
  </si>
  <si>
    <t>9781781006849</t>
  </si>
  <si>
    <t>9781781006856</t>
  </si>
  <si>
    <t>Beckman, Robert C.; Roach, J.Ashley</t>
  </si>
  <si>
    <t>Places of Refuge for Ships in Distress : Problems and Methods of Resolution</t>
  </si>
  <si>
    <t>9789004218895</t>
  </si>
  <si>
    <t>9789004218888</t>
  </si>
  <si>
    <t>Morrison, Anthony P.</t>
  </si>
  <si>
    <t>Police Liability and Risk Management : Torts, Civil Rights, and Employment Law</t>
  </si>
  <si>
    <t>9781466593121</t>
  </si>
  <si>
    <t>9781466593138</t>
  </si>
  <si>
    <t>Girod, Robert J</t>
  </si>
  <si>
    <t>Politics, Philosophy, Culture : Interviews and Other Writings, 1977-1984</t>
  </si>
  <si>
    <t>Foucault, Michel; Kritzman, Lawrence; Sheridan, Alan</t>
  </si>
  <si>
    <t>Polizei- und Ordnungsrecht</t>
  </si>
  <si>
    <t>9783161530661</t>
  </si>
  <si>
    <t>9783161530678</t>
  </si>
  <si>
    <t>Polizei- und Ordnungsrecht Nordrhein-Westfalen</t>
  </si>
  <si>
    <t>9783811471542</t>
  </si>
  <si>
    <t>9783811471863</t>
  </si>
  <si>
    <t>LL.M., Daniela Schroeder,</t>
  </si>
  <si>
    <t>Polizei- und Sicherheitsrecht Bayern</t>
  </si>
  <si>
    <t>9783811442016</t>
  </si>
  <si>
    <t>9783811463172</t>
  </si>
  <si>
    <t>Weber, Tobias; Köppert, Valentin</t>
  </si>
  <si>
    <t>Polizeigesetz für Baden-Württemberg : Kommentar</t>
  </si>
  <si>
    <t>9783415052475</t>
  </si>
  <si>
    <t>9783415053007</t>
  </si>
  <si>
    <t>Stephan, Ulrich; Deger, Johannes</t>
  </si>
  <si>
    <t>Polizeikostenrecht in rechtsvergleichender Perspektive : Vorschlag fuer ein neues Polizeikostenrecht in Sued-Korea</t>
  </si>
  <si>
    <t>9783631626917</t>
  </si>
  <si>
    <t>9783653024593</t>
  </si>
  <si>
    <t>Kim, Hyeong-Hoon</t>
  </si>
  <si>
    <t>Pollution at Sea : Law and Liability</t>
  </si>
  <si>
    <t>9781842145418</t>
  </si>
  <si>
    <t>9781317984429</t>
  </si>
  <si>
    <t>Soyer, Baris; Tettenborn, Andrew</t>
  </si>
  <si>
    <t>Port State Jurisdiction and the Regulation of International Merchant Shipping</t>
  </si>
  <si>
    <t>9783319003504</t>
  </si>
  <si>
    <t>9783319003511</t>
  </si>
  <si>
    <t>Springer International Publishing</t>
  </si>
  <si>
    <t>Marten, Bevan</t>
  </si>
  <si>
    <t>Praxishandbuch des Amts- und Staatshaftungsrechts</t>
  </si>
  <si>
    <t>9783642130014</t>
  </si>
  <si>
    <t>9783642130021</t>
  </si>
  <si>
    <t>Stein, Christoph; Itzel, Peter; Schwall, Karin</t>
  </si>
  <si>
    <t>Praxisratgeber Umwelt- und Produkthaftung : Strafrecht - Haftungsrecht - Gefahrenabwehrrecht</t>
  </si>
  <si>
    <t>9783899523775</t>
  </si>
  <si>
    <t>9783862980567</t>
  </si>
  <si>
    <t>Vogel, Joachim; Nordmann, Mark; Bredehöft, Ralf; Hennig, Lutz; Vogel, Joachim; Nordmann, Mark; Bredehöft, Ralf; Hennig, Lutz</t>
  </si>
  <si>
    <t>Prinzipien als Wegbereiter eines globalen Umweltrechts? : Das Nachhaltigkeits-, Vorsorge- und Verursacherprinzip im Mehrebenensystem</t>
  </si>
  <si>
    <t>9783848709335</t>
  </si>
  <si>
    <t>9783845250755</t>
  </si>
  <si>
    <t>Monien, Johanna</t>
  </si>
  <si>
    <t>Privatisierung der immissionsschutzrechtlichen Anlagenüberwachung</t>
  </si>
  <si>
    <t>9783848718238</t>
  </si>
  <si>
    <t>9783845258218</t>
  </si>
  <si>
    <t>Sahm, Christoph</t>
  </si>
  <si>
    <t>Rabbinic Perspectives : Rabbinic Literature and the Dead Sea Scrolls  : Proceedings of the Eighth International Symposium of the Orion Center for the Study of the Dead Sea Scrolls and Associated Literature, 7-9 January 2003</t>
  </si>
  <si>
    <t>Fraade, Steven D.; Shemesh, Aharon; Clements, Ruth</t>
  </si>
  <si>
    <t>Recent Developments in the Law of the Sea and China</t>
  </si>
  <si>
    <t>9789004148413</t>
  </si>
  <si>
    <t>9789047417408</t>
  </si>
  <si>
    <t>Fu, Kuncheng; Nordquist, Myron H.; Moore, John Norton</t>
  </si>
  <si>
    <t>Recht als Medium der Staatlichkeit. : Festschrift für Herbert Bethge zum 70. Geburtstag.</t>
  </si>
  <si>
    <t>9783428127139</t>
  </si>
  <si>
    <t>9783428527137</t>
  </si>
  <si>
    <t>Detterbeck, Steffen; Rozek, Jochen; Coelln, Christian von</t>
  </si>
  <si>
    <t>Rechtsanalyse als Kulturforschung</t>
  </si>
  <si>
    <t>9783465041474</t>
  </si>
  <si>
    <t>9783465141471</t>
  </si>
  <si>
    <t>Vittorio Klostermann</t>
  </si>
  <si>
    <t>Gephart, Werner</t>
  </si>
  <si>
    <t>Rechtsanalyse als Kulturforschung II</t>
  </si>
  <si>
    <t>9783465042419</t>
  </si>
  <si>
    <t>9783465142416</t>
  </si>
  <si>
    <t>Gephart, Werner; Suntrup, Christoph</t>
  </si>
  <si>
    <t>Rechtsgrund und Haftungsauslösung im Staatshaftungsrecht. : Eine Untersuchung auf europarechtlicher und rechtsvergleichender Grundlage.</t>
  </si>
  <si>
    <t>9783428120291</t>
  </si>
  <si>
    <t>9783428520299</t>
  </si>
  <si>
    <t>Gromitsaris, Athanasios</t>
  </si>
  <si>
    <t>Rechtshandbuch Zivile Sicherheit</t>
  </si>
  <si>
    <t>9783662532881</t>
  </si>
  <si>
    <t>9783662532898</t>
  </si>
  <si>
    <t>Kugelmann, Dieter; Würtenberger, Thomas</t>
  </si>
  <si>
    <t>Rechtspflichten im Verfassungsstaat. : Verfassungs- und verwaltungsrechtliche Aspekte der Dogmatik öffentlich-rechtlicher Pflichten Privater.</t>
  </si>
  <si>
    <t>9783428118854</t>
  </si>
  <si>
    <t>9783428518852</t>
  </si>
  <si>
    <t>Wehr, Matthias</t>
  </si>
  <si>
    <t>Rechtsschutz bei Verfahrensfehlern im Umweltrecht. : Eine Abhandlung am Beispiel des Umwelt-Rechtsbehelfsgesetzes.</t>
  </si>
  <si>
    <t>9783428140893</t>
  </si>
  <si>
    <t>9783428540891</t>
  </si>
  <si>
    <t>Greim, Jeanine</t>
  </si>
  <si>
    <t>Rechtsstaatswidriges Feindstrafrecht oder notwendige Maßnahmen zur Terrorismusbekämpfung? : Zur Verfassungsmäßigkeit der §§ 89a, 89b und 91 StGB</t>
  </si>
  <si>
    <t>9783848716548</t>
  </si>
  <si>
    <t>9783845256894</t>
  </si>
  <si>
    <t>Rautenberg, Florian</t>
  </si>
  <si>
    <t>Regional Co-Operation and Protection of the Marine Environment under International Law : The Black Sea</t>
  </si>
  <si>
    <t>9789004250857</t>
  </si>
  <si>
    <t>9789004250864</t>
  </si>
  <si>
    <t>Oral, Nilufer</t>
  </si>
  <si>
    <t>Regions, Institutions, and Law of the Sea : Studies in Ocean Governance</t>
  </si>
  <si>
    <t>9789004220201</t>
  </si>
  <si>
    <t>9789004220218</t>
  </si>
  <si>
    <t>Scheiber, Harry N.; Paik, Jin-Hyun</t>
  </si>
  <si>
    <t>Regulierte Selbstregulierung im Ordnungsverwaltungsrecht.</t>
  </si>
  <si>
    <t>9783428126255</t>
  </si>
  <si>
    <t>9783428526253</t>
  </si>
  <si>
    <t>Thoma, Anselm Christian</t>
  </si>
  <si>
    <t>Reports of Judgments, Advisory Opinions and Orders / Recueil des Arrêts, Avis Consultatifs et Ordonnances</t>
  </si>
  <si>
    <t>9789004208629</t>
  </si>
  <si>
    <t>9789004208643</t>
  </si>
  <si>
    <t>Brill; International Tribunal for the Law</t>
  </si>
  <si>
    <t>Reports of Judgments, Advisory Opinions and Orders / Recueil des Arrêts, Avis Consultatifs et Ordonnances (2012) : Reports of Judgments, Advisory Opinions and Orders / Recueil des ArrÃªTs, Avis Consultatifs et Ordonnances (2012)</t>
  </si>
  <si>
    <t>9789004250208</t>
  </si>
  <si>
    <t>9789004257177</t>
  </si>
  <si>
    <t>International Tribunal for the Law of the Sea Staff</t>
  </si>
  <si>
    <t>Resilienz des Rechts</t>
  </si>
  <si>
    <t>9783848726745</t>
  </si>
  <si>
    <t>9783845270128</t>
  </si>
  <si>
    <t>Lewinski, Kai von</t>
  </si>
  <si>
    <t>Risikoentscheidungen im Gentechnikrecht. : Beurteilungsspielräume der Verwaltung gegenüber den Gerichten?</t>
  </si>
  <si>
    <t>9783428113019</t>
  </si>
  <si>
    <t>9783428513017</t>
  </si>
  <si>
    <t>Schmieder, Sandra</t>
  </si>
  <si>
    <t>Risk Management in Port Operations, Logistics and Supply Chain Security</t>
  </si>
  <si>
    <t>Bichou, Khalid; Bell, Michael; Evans, Andrew</t>
  </si>
  <si>
    <t>Saudi Maritime Policy : Integrated Governance</t>
  </si>
  <si>
    <t>9780415664257</t>
  </si>
  <si>
    <t>9780203804551</t>
  </si>
  <si>
    <t>Al-Bisher, Hatim; Stead, Selina; Gray, Tim</t>
  </si>
  <si>
    <t>Sea Has Many Voices : Oceans Policy for a Complex World</t>
  </si>
  <si>
    <t>MQUP</t>
  </si>
  <si>
    <t>Lamson, Cynthia</t>
  </si>
  <si>
    <t>Selected Issues in Maritime Law and Policy : Liber Amicorum Proshanto K. Mukherjee</t>
  </si>
  <si>
    <t>9781626185081</t>
  </si>
  <si>
    <t>9781628081275</t>
  </si>
  <si>
    <t>Nova Science Publishers, Inc.</t>
  </si>
  <si>
    <t>Jr., Maximo Q. Mejia</t>
  </si>
  <si>
    <t>Serving the Rule of International Maritime Law : Essays in Honour of Professor David Joseph Attard</t>
  </si>
  <si>
    <t>9780415563987</t>
  </si>
  <si>
    <t>9780203863220</t>
  </si>
  <si>
    <t>Martínez Gutiérrez, Norman A.</t>
  </si>
  <si>
    <t>Ship Sale and Purchase</t>
  </si>
  <si>
    <t>9781842145876</t>
  </si>
  <si>
    <t>9781317984399</t>
  </si>
  <si>
    <t>Goldrein, Iain; Hannaford, Matt; Turner, Paul</t>
  </si>
  <si>
    <t>Shipping and Logistics Law : Principles and Practice in Hong Kong</t>
  </si>
  <si>
    <t>9789622096004</t>
  </si>
  <si>
    <t>9789882202764</t>
  </si>
  <si>
    <t>Chan, Felix W.H.; Ng, Jimmy J.M.; Wong, Bobby K.Y.</t>
  </si>
  <si>
    <t>Shipping Interdiction and the Law of the Sea</t>
  </si>
  <si>
    <t>9780521760195</t>
  </si>
  <si>
    <t>9780511593178</t>
  </si>
  <si>
    <t>Guilfoyle, Douglas</t>
  </si>
  <si>
    <t>Shipping Law</t>
  </si>
  <si>
    <t>9781859418529</t>
  </si>
  <si>
    <t>9781843146681</t>
  </si>
  <si>
    <t>Baughen, Simon</t>
  </si>
  <si>
    <t>9780415664820</t>
  </si>
  <si>
    <t>9781136329272</t>
  </si>
  <si>
    <t>Shipping Law 4/e</t>
  </si>
  <si>
    <t>9780415487184</t>
  </si>
  <si>
    <t>9780203876824</t>
  </si>
  <si>
    <t>Sicherheit statt Freiheit? : Staatliche Handlungsspielräume in extremen Gefährdungslagen.</t>
  </si>
  <si>
    <t>9783428118724</t>
  </si>
  <si>
    <t>9783428518722</t>
  </si>
  <si>
    <t>Blaschke, Ulrich; Förster, Achim; Lumpp, Stephanie</t>
  </si>
  <si>
    <t>Sicherheit, Risiko und Opferschutz : Anlaesse der Strafgesetzgebung und Moeglichkeiten wissenschaftlicher Einflussnahme</t>
  </si>
  <si>
    <t>9783631651407</t>
  </si>
  <si>
    <t>9783653042788</t>
  </si>
  <si>
    <t>Kertai, Benjamin</t>
  </si>
  <si>
    <t>South Africa and the Law of the Sea</t>
  </si>
  <si>
    <t>9789004210059</t>
  </si>
  <si>
    <t>9789004210042</t>
  </si>
  <si>
    <t>Vrancken, Patrick H. G.</t>
  </si>
  <si>
    <t>Sozialadäquanz im Strafrecht. : Zur Knabenbeschneidung.</t>
  </si>
  <si>
    <t>9783428134878</t>
  </si>
  <si>
    <t>9783428534876</t>
  </si>
  <si>
    <t>Exner, Thomas</t>
  </si>
  <si>
    <t>Staat und Hochschule im Gewährleistungsstaat</t>
  </si>
  <si>
    <t>9783161507380</t>
  </si>
  <si>
    <t>9783161519413</t>
  </si>
  <si>
    <t>Krausnick, Daniel</t>
  </si>
  <si>
    <t>Staat, Verwaltung und Rechtsschutz. : Festschrift für Wolf-Rüdiger Schenke zum 70. Geburtstag.</t>
  </si>
  <si>
    <t>9783428134687</t>
  </si>
  <si>
    <t>9783428534685</t>
  </si>
  <si>
    <t>Baumeister, Peter; Roth, Wolfgang; Ruthig, Josef</t>
  </si>
  <si>
    <t>Staatliche Informationstaetigkeit als Steuerungsmittel im Umweltrecht</t>
  </si>
  <si>
    <t>9783631635841</t>
  </si>
  <si>
    <t>9783653013702</t>
  </si>
  <si>
    <t>Schneider, Imke</t>
  </si>
  <si>
    <t>Staatliche Lenkung durch Handlungsformen</t>
  </si>
  <si>
    <t>9783631599563</t>
  </si>
  <si>
    <t>9783653002874</t>
  </si>
  <si>
    <t>Lang, Peter, GmbH, Internationaler Verlag der Wissenschaften</t>
  </si>
  <si>
    <t>Lehr, Katja</t>
  </si>
  <si>
    <t>Staatshaftung gemäß Art. 34 GG für Ethikkommissionen im Sinne des Arzneimittel- und des Medizinproduktegesetzes. : Zugleich ein Beitrag zur Dogmatik des Art. 34 GG.</t>
  </si>
  <si>
    <t>9783428132355</t>
  </si>
  <si>
    <t>9783428532353</t>
  </si>
  <si>
    <t>Rieck, Swenja</t>
  </si>
  <si>
    <t>Staatshaftungsrecht</t>
  </si>
  <si>
    <t>9783811471016</t>
  </si>
  <si>
    <t>9783811471580</t>
  </si>
  <si>
    <t>Ahrens, Michael</t>
  </si>
  <si>
    <t>Staatshaftungsrecht : Das Recht der öffentlichen Ersatzleistungen</t>
  </si>
  <si>
    <t>9783811491519</t>
  </si>
  <si>
    <t>9783811492288</t>
  </si>
  <si>
    <t>Baldus, Manfred; Grzeszick, Bernd; Wienhues, Sigrid</t>
  </si>
  <si>
    <t>Staatsrecht I : Staatsorganisationsrecht unter Berücksichtigung europäischer und internationaler Bezüge</t>
  </si>
  <si>
    <t>9783170211834</t>
  </si>
  <si>
    <t>9783170284685</t>
  </si>
  <si>
    <t>Korioth, Stefan; Boecken, Winfried; Korioth, Stefan</t>
  </si>
  <si>
    <t>Staatsrechtliche Vorlesungen. : Vorlesungen zur Geschichte des Staatsdenkens, zur Staatstheorie und Verfassungsgeschichte und zum deutschen Staatsrecht des 19. Jahrhunderts, gehalten an der Kaiser-Wilhelms-Universität Straßburg 1872-1918. Bearb. und hrsg. von Bernd Schlüter.</t>
  </si>
  <si>
    <t>9783428112197</t>
  </si>
  <si>
    <t>9783428512195</t>
  </si>
  <si>
    <t>Laband, Paul; Schlüter, Bernd</t>
  </si>
  <si>
    <t>Staatsrechtslehrer des 20. Jahrhunderts : Deutschland - Österreich - Schweiz</t>
  </si>
  <si>
    <t>9783110303773</t>
  </si>
  <si>
    <t>9783110303780</t>
  </si>
  <si>
    <t>Häberle, Peter; Kilian, Michael; Wolff, Heinrich Amadeus</t>
  </si>
  <si>
    <t>State Responsibility for Interferences with the Freedom of Navigation in Public International Law</t>
  </si>
  <si>
    <t>9783540743323</t>
  </si>
  <si>
    <t>9783540743330</t>
  </si>
  <si>
    <t>Wendel, Philipp; Ehlers, Peter; Graßl, Hartmut</t>
  </si>
  <si>
    <t>Strafrecht im Mehrebenensystem : Modelle der Verteilung strafrechtsbezogener Kompetenzen</t>
  </si>
  <si>
    <t>9783848712557</t>
  </si>
  <si>
    <t>9783845253664</t>
  </si>
  <si>
    <t>Reinbacher, Tobias</t>
  </si>
  <si>
    <t>Strafrecht im Präventionsstaat</t>
  </si>
  <si>
    <t/>
  </si>
  <si>
    <t>9783515107532</t>
  </si>
  <si>
    <t>Franz Steiner Verlag</t>
  </si>
  <si>
    <t>Brunhöber, Beatrice</t>
  </si>
  <si>
    <t>Strategien der Risikoregulierung : Bedeutung und Funktion eines Risk-Based Approach bei der Regulierung im Umweltrecht</t>
  </si>
  <si>
    <t>9783848715442</t>
  </si>
  <si>
    <t>9783845257136</t>
  </si>
  <si>
    <t>Appel, Ivo; Mielke, Sebastian</t>
  </si>
  <si>
    <t>Studien zum Gefahrurteil im Strafrecht. : Ein Abschied vom objektiven Dritten.</t>
  </si>
  <si>
    <t>9783428127382</t>
  </si>
  <si>
    <t>9783428527380</t>
  </si>
  <si>
    <t>Börgers, Niclas</t>
  </si>
  <si>
    <t>Submarine Cables : The Handbook of Law and Policy</t>
  </si>
  <si>
    <t>9789004260320</t>
  </si>
  <si>
    <t>9789004260337</t>
  </si>
  <si>
    <t>Burnett, Douglas R.; Beckman, Robert C.; Davenport, Tara M.</t>
  </si>
  <si>
    <t>The 1982 Law of the Sea Convention At 30 : Successes, Challenges and New Agendas</t>
  </si>
  <si>
    <t>9789004245037</t>
  </si>
  <si>
    <t>9789004245044</t>
  </si>
  <si>
    <t>Freestone, David</t>
  </si>
  <si>
    <t>The Delimitation of the Continental Shelf between Denmark, Germany and the Netherlands : Arguing Law, Practicing Politics?</t>
  </si>
  <si>
    <t>9781107041462</t>
  </si>
  <si>
    <t>9781107503854</t>
  </si>
  <si>
    <t>Oude Elferink, Alex G.</t>
  </si>
  <si>
    <t>The Ecosystem Approach to Marine Planning and Management</t>
  </si>
  <si>
    <t>Kidd, Sue; Plater, Andy; Frid, Chris</t>
  </si>
  <si>
    <t>The Environment and International Politics : International Fisheries, Heidegger and Social Method</t>
  </si>
  <si>
    <t>Seckinelgin, Hakan</t>
  </si>
  <si>
    <t>The Extension of Coastal State Jurisdiction in Enclosed or Semi-Enclosed Seas : A Mediterranean and Adriatic Perspective</t>
  </si>
  <si>
    <t>9780415640442</t>
  </si>
  <si>
    <t>9781135115081</t>
  </si>
  <si>
    <t>Grbec, Mitja</t>
  </si>
  <si>
    <t>The Future of Ocean Regime-Building : Essays in Tribute to Douglas M. Johnston</t>
  </si>
  <si>
    <t>9789004172678</t>
  </si>
  <si>
    <t>9789047426141</t>
  </si>
  <si>
    <t>Johnston, Douglas M.; Chircop, Aldo E.; McDorman, Ted L.; Rolston, Susan</t>
  </si>
  <si>
    <t>The Hamburg Lectures on Maritime Affairs 2007 &amp; 2008</t>
  </si>
  <si>
    <t>9783642040634</t>
  </si>
  <si>
    <t>9783642040641</t>
  </si>
  <si>
    <t>Basedow, Jürgen; Magnus, Ulrich; Wolfrum, Rüdiger</t>
  </si>
  <si>
    <t>The Hamburg Lectures on Maritime Affairs 2009 &amp; 2010 : The Hamburg Lectures on Maritime Affairs 2009 and 2010</t>
  </si>
  <si>
    <t>9783642274183</t>
  </si>
  <si>
    <t>9783642274190</t>
  </si>
  <si>
    <t>The ICJ and the Evolution of International Law : The Enduring Impact of the Corfu Channel Case</t>
  </si>
  <si>
    <t>9780415605977</t>
  </si>
  <si>
    <t>9780203610688</t>
  </si>
  <si>
    <t>Bannelier, Karine; Christakis, Théodore; Heathcote, Sarah</t>
  </si>
  <si>
    <t>The Law of the Sea Convention : US Accession and Globalization</t>
  </si>
  <si>
    <t>9789004201361</t>
  </si>
  <si>
    <t>9789004202320</t>
  </si>
  <si>
    <t>Nordquist, Myron H.; Kim, Hak-So; Moore, John Norton; Soons, Alfred H. A.</t>
  </si>
  <si>
    <t>The Maritime Labour Convention 2006: International Labour Law Redefined</t>
  </si>
  <si>
    <t>9780415857727</t>
  </si>
  <si>
    <t>9781317931881</t>
  </si>
  <si>
    <t>Lavelle, Jennifer</t>
  </si>
  <si>
    <t>The Nature of Borders : Salmon, Boundaries, and Bandits on the Salish Sea</t>
  </si>
  <si>
    <t>University of Washington Press</t>
  </si>
  <si>
    <t>brown, Lissa K.</t>
  </si>
  <si>
    <t>The Oceans in the Nuclear Age : Legacies and Risks</t>
  </si>
  <si>
    <t>9789004156753</t>
  </si>
  <si>
    <t>9789004181557</t>
  </si>
  <si>
    <t>Caron, David D.; Scheiber, Harry N.</t>
  </si>
  <si>
    <t>The Official History of North Sea Oil and Gas : Vol. II: Moderating the State’s Role</t>
  </si>
  <si>
    <t>Kemp, Alex</t>
  </si>
  <si>
    <t>The Outer Limits of the Continental Shelf : Legal Aspects of their Establishment</t>
  </si>
  <si>
    <t>9783540798576</t>
  </si>
  <si>
    <t>9783540798583</t>
  </si>
  <si>
    <t>Suarez, Suzette V.; Suarez, Suzette V.; Wolfrum, Rüdiger</t>
  </si>
  <si>
    <t>The Relationship Between Roman and Local Law in the Babatha and Salome Komaise Archives : General Analysis and Three Case Studies on Law of Succession, Guardianship and Marriage</t>
  </si>
  <si>
    <t>9789004149748</t>
  </si>
  <si>
    <t>9789047421368</t>
  </si>
  <si>
    <t>Oudshoorn, Carolien; Oudshoorn, Carolien</t>
  </si>
  <si>
    <t>The Republic Afloat : Law, Honor, and Citizenship in Maritime America</t>
  </si>
  <si>
    <t>9780226924007</t>
  </si>
  <si>
    <t>9780226924014</t>
  </si>
  <si>
    <t>University of Chicago Press</t>
  </si>
  <si>
    <t>Raffety, Matthew Taylor</t>
  </si>
  <si>
    <t>The Royal Navy and the German Threat 1901-1914 : Admiralty Plans to Protect British Trade in a War Against Germany</t>
  </si>
  <si>
    <t>Seligmann, Matthew S.</t>
  </si>
  <si>
    <t>The Rules of the International Tribunal for the Law of the Sea : A Commentary</t>
  </si>
  <si>
    <t>9789004152403</t>
  </si>
  <si>
    <t>9789047410201</t>
  </si>
  <si>
    <t>Chandrasekhara Rao, P.; Gautier, Ph</t>
  </si>
  <si>
    <t>The South China Sea in Focus : Clarifying the Limits of Maritime Dispute</t>
  </si>
  <si>
    <t>9781442224858</t>
  </si>
  <si>
    <t>9781442224865</t>
  </si>
  <si>
    <t>Center for Strategic &amp; International Studies</t>
  </si>
  <si>
    <t>Poling, Gregory B.</t>
  </si>
  <si>
    <t>The World Ocean in Globalisation : Climate Change, Sustainable Fisheries, Biodiversity, Shipping, Regional Issues</t>
  </si>
  <si>
    <t>9789004191754</t>
  </si>
  <si>
    <t>9789004204225</t>
  </si>
  <si>
    <t>Vidas, Davor; Schei, Peter Johan; Fridtjof Nansen Institute,</t>
  </si>
  <si>
    <t>The World Ocean: International Legal Regime</t>
  </si>
  <si>
    <t>9789077596883</t>
  </si>
  <si>
    <t>9789460944734</t>
  </si>
  <si>
    <t>Eleven International Publishing</t>
  </si>
  <si>
    <t>Kolodkin, Anatolii L.; Gutsuliak, Vasilii N.; Bobrova, Iulia V.; Butler, William E.; Butler, William E.</t>
  </si>
  <si>
    <t>Threatened Island Nations : Legal Implications of Rising Seas and a Changing Climate</t>
  </si>
  <si>
    <t>9781107025769</t>
  </si>
  <si>
    <t>9781139612593</t>
  </si>
  <si>
    <t>Gerrard, Michael B.; Wannier, Gregory E.</t>
  </si>
  <si>
    <t>Toleranz : Vom Wert der Vielfalt</t>
  </si>
  <si>
    <t>9783534207763</t>
  </si>
  <si>
    <t>9783534740086</t>
  </si>
  <si>
    <t>WBG - Wissenschaftliche Buchgesellschaft</t>
  </si>
  <si>
    <t>Sedmak, Clemens</t>
  </si>
  <si>
    <t>Towards Principled Oceans Governance : Australian and Canadian Approaches and Challenges</t>
  </si>
  <si>
    <t>9780415383783</t>
  </si>
  <si>
    <t>9780203967935</t>
  </si>
  <si>
    <t>Rothwell, Donald R.; VanderZwaag, David L.</t>
  </si>
  <si>
    <t>Tradition und Verfassungsrecht : zwischen Fortschrittshemmung und Überzeugungskraft. Vergangenheit als Zukunft?</t>
  </si>
  <si>
    <t>9783428140701</t>
  </si>
  <si>
    <t>9783428540709</t>
  </si>
  <si>
    <t>Leisner, Walter</t>
  </si>
  <si>
    <t>Transboundary Risk Governance</t>
  </si>
  <si>
    <t>Lidskog, Rolf; Soneryd, Linda; Uggla, Ylva</t>
  </si>
  <si>
    <t>Umweltpflichtigkeit der grundrechtlichen Schutzbereiche.</t>
  </si>
  <si>
    <t>9783428139408</t>
  </si>
  <si>
    <t>9783428539406</t>
  </si>
  <si>
    <t>Bruch, David</t>
  </si>
  <si>
    <t>Umweltrecht : Einführung</t>
  </si>
  <si>
    <t>9783503157686</t>
  </si>
  <si>
    <t>9783503157914</t>
  </si>
  <si>
    <t>Erich Schmidt Verlag</t>
  </si>
  <si>
    <t>Storm, Peter-Christoph</t>
  </si>
  <si>
    <t>Umweltrecht : Grundstrukturen und Fälle</t>
  </si>
  <si>
    <t>9783415045668</t>
  </si>
  <si>
    <t>9783415050648</t>
  </si>
  <si>
    <t>Kotulla, Michael</t>
  </si>
  <si>
    <t>Umweltschutz als Rechtsprivileg.</t>
  </si>
  <si>
    <t>9783428142422</t>
  </si>
  <si>
    <t>9783428542420</t>
  </si>
  <si>
    <t>Unclos 1982 Commentary : Supplementary Documents</t>
  </si>
  <si>
    <t>9789004215634</t>
  </si>
  <si>
    <t>9789004215627</t>
  </si>
  <si>
    <t>Nordquist, Myron H.; Nandan, Satya N.; Kraska, James</t>
  </si>
  <si>
    <t>UNCLOS and Ocean Dispute Settlement : Law and Politics in the South China Sea</t>
  </si>
  <si>
    <t>9780415505277</t>
  </si>
  <si>
    <t>9781136277856</t>
  </si>
  <si>
    <t>Hong, Nong</t>
  </si>
  <si>
    <t>United Nations Convention on the Law of the Sea 1982 - A Commentary : United Nations Convention on the Law of the Sea 1982: a Commentary</t>
  </si>
  <si>
    <t>9789004191174</t>
  </si>
  <si>
    <t>9789004190054</t>
  </si>
  <si>
    <t>Nordquist, Myron; Center For Oceans Law And Policy; University Of Virginia School Of Law</t>
  </si>
  <si>
    <t>Verantwortlichkeit bei autonom agierenden Systemen : Fortentwicklung des Rechts und Gestaltung der Technik</t>
  </si>
  <si>
    <t>9783848717163</t>
  </si>
  <si>
    <t>9783845257686</t>
  </si>
  <si>
    <t>Schulz, Thomas</t>
  </si>
  <si>
    <t>Verfassungsrechtsprechung : Ausgewählte Entscheidungen des Bundesverfassungsgerichts in Retrospektive</t>
  </si>
  <si>
    <t>9783161505201</t>
  </si>
  <si>
    <t>9783161517631</t>
  </si>
  <si>
    <t>Menzel, Jörg; Müller-Terpitz, Ralf</t>
  </si>
  <si>
    <t>Verfassungsstaatlichkeit im Wandel. : Festschrift für Thomas Würtenberger zum 70. Geburtstag.</t>
  </si>
  <si>
    <t>9783428139187</t>
  </si>
  <si>
    <t>9783428539185</t>
  </si>
  <si>
    <t>Heckmann, Dirk; Schenke, Ralf P.; Sydow, Gernot</t>
  </si>
  <si>
    <t>Verhältnismäßigkeit als Rationalitätskontrolle : Eine rechtsempirische Studie verfassungsgerichtlicher Rechtsprechung zu den Freiheitsgrundrechten</t>
  </si>
  <si>
    <t>9783161535109</t>
  </si>
  <si>
    <t>9783161535642</t>
  </si>
  <si>
    <t>Petersen, Niels</t>
  </si>
  <si>
    <t>Verwaltungsakte zwischen Hoheitsträgern.</t>
  </si>
  <si>
    <t>9783428127566</t>
  </si>
  <si>
    <t>9783428527564</t>
  </si>
  <si>
    <t>Jungkind, Vera</t>
  </si>
  <si>
    <t>Verwaltungsverfahren - Widerspruchsverfahren - Verwaltungsprozess : Problemschwerpunkte zur Vorbereitung auf die Zweite Juristische Staatsprüfung</t>
  </si>
  <si>
    <t>9783415046139</t>
  </si>
  <si>
    <t>9783415050655</t>
  </si>
  <si>
    <t>Jäde, Henning</t>
  </si>
  <si>
    <t>Verwaltungsverfahrensgesetz (VwVfG) und E-Government : Kommentar</t>
  </si>
  <si>
    <t>9783829310918</t>
  </si>
  <si>
    <t>9783829310925</t>
  </si>
  <si>
    <t>Kommunal- und Schul-Verlag Wiesbaden</t>
  </si>
  <si>
    <t>Ademmer, Christian; Albrecht, Florian; Bauer, Rainer; Denkhaus, Wolfgang; Fischer-Dieskau, Stefanie; Bauer, Rainer; Heckmann, Dirk; Ruge, Kay; Schallbruch, Martin; Schulz, Sönke E</t>
  </si>
  <si>
    <t>Vessel-Source Marine Pollution : The Law and Politics of International Regulation</t>
  </si>
  <si>
    <t>9780521853422</t>
  </si>
  <si>
    <t>9780511201721</t>
  </si>
  <si>
    <t>Tan, Alan Khee-Jin</t>
  </si>
  <si>
    <t>Vom Ethos der Juristen.</t>
  </si>
  <si>
    <t>9783428136520</t>
  </si>
  <si>
    <t>9783428536528</t>
  </si>
  <si>
    <t>Böckenförde, Ernst-Wolfgang</t>
  </si>
  <si>
    <t>Wandel des klassischen Polizeirechts zum neuen Sicherheitsrecht : Eine Untersuchung am Beispiel der Entscheidung über sogenannte Online-Durchsuchungen</t>
  </si>
  <si>
    <t>9783830532309</t>
  </si>
  <si>
    <t>9783830528845</t>
  </si>
  <si>
    <t>Byungwoog, Park</t>
  </si>
  <si>
    <t>War, Terror and Carriage by Sea</t>
  </si>
  <si>
    <t>9781843113249</t>
  </si>
  <si>
    <t>9781135133788</t>
  </si>
  <si>
    <t>Michel, Keith</t>
  </si>
  <si>
    <t>Wirkungsbereich und Schranken der Versammlungsfreiheit, insbesondere im Verhältnis zur Meinungsfreiheit.</t>
  </si>
  <si>
    <t>9783428030859</t>
  </si>
  <si>
    <t>9783428430857</t>
  </si>
  <si>
    <t>Müller, Werner</t>
  </si>
  <si>
    <t>Wissenschaftsrecht und Wissenschaftspraxis : Freundesgabe der Juristischen Fakultät für Professor Ulf Pallme König zum 65. Geburtstag</t>
  </si>
  <si>
    <t>9783848714759</t>
  </si>
  <si>
    <t>9783845255187</t>
  </si>
  <si>
    <t>Juristische Fakultät der Heinrich-Heine-Universität Düsseldorf</t>
  </si>
  <si>
    <t>World of the Medieval Shipmaster : Law, Business and the Sea, c.1350-c.1450</t>
  </si>
  <si>
    <t>Boydell &amp; Brewer</t>
  </si>
  <si>
    <t>Ward, Robin</t>
  </si>
  <si>
    <t>Zu individuellen Rechten im deutschen und im Gemeinschaftsrecht. : Ein Vergleich ihrer Gründe, Ermittlung und Durchsetzung.</t>
  </si>
  <si>
    <t>9783428115853</t>
  </si>
  <si>
    <t>9783428515851</t>
  </si>
  <si>
    <t>Reiling, Michael</t>
  </si>
  <si>
    <t>Zukunftsperspektiven der Rechtsvergleichung</t>
  </si>
  <si>
    <t>9783161549496</t>
  </si>
  <si>
    <t>9783161549502</t>
  </si>
  <si>
    <t>Zimmermann, Reinhard</t>
  </si>
  <si>
    <t>Zulassung und Haftung bei Fahrerassistenzsystemen im Straßenverkehr. : Zur Verantwortlichkeit von Staat, Fahrer, Halter und Hersteller für die Sicherheit des Straßenverkehrs.</t>
  </si>
  <si>
    <t>9783428117390</t>
  </si>
  <si>
    <t>9783428517398</t>
  </si>
  <si>
    <t>Bewersdorf, Cornelia</t>
  </si>
  <si>
    <t>Zur Beteiligung des Staates im Verwaltungsprozess</t>
  </si>
  <si>
    <t>9783631650202</t>
  </si>
  <si>
    <t>9783653039399</t>
  </si>
  <si>
    <t>Wiese, Anja</t>
  </si>
  <si>
    <t>Zur Kritik der Abwägung in der Grundrechtsdogmatik. : Beitrag zu einem liberalen Grundrechtsverständnis im demokratischen Rechtsstaat.</t>
  </si>
  <si>
    <t>9783428140886</t>
  </si>
  <si>
    <t>9783428540884</t>
  </si>
  <si>
    <t>Oliveira, Renata Camilo de</t>
  </si>
  <si>
    <t>Zur Rechtsstellung der Schülerinnen und Schüler - heute : 2. Deutscher Schulrechtstag</t>
  </si>
  <si>
    <t>9783848715152</t>
  </si>
  <si>
    <t>9783845255552</t>
  </si>
  <si>
    <t>Institut für Bildungsforschung und Bildungsrecht e.V.; Deutsches Institut für Internationale Pädagogische Forschung</t>
  </si>
  <si>
    <t>Zweckveranlassung. : Ein Beitrag zur Zurechnung des Verhaltens Dritter im Öffentlichen Recht.</t>
  </si>
  <si>
    <t>9783428143146</t>
  </si>
  <si>
    <t>9783428543144</t>
  </si>
  <si>
    <t>Lange, Moritz</t>
  </si>
  <si>
    <t xml:space="preserve">법학 주제분야 eBook 구독 목록 </t>
    <phoneticPr fontId="2" type="noConversion"/>
  </si>
  <si>
    <t>http://ebookcentral.proquest.com/lib/pusan/detail.action?docID=993116</t>
    <phoneticPr fontId="2" type="noConversion"/>
  </si>
  <si>
    <t>http://ebookcentral.proquest.com/lib/pusan/detail.action?docID=1153208</t>
    <phoneticPr fontId="2" type="noConversion"/>
  </si>
  <si>
    <t>http://ebookcentral.proquest.com/lib/pusan/detail.action?docID=3004131</t>
    <phoneticPr fontId="2" type="noConversion"/>
  </si>
  <si>
    <t>http://ebookcentral.proquest.com/lib/pusan/detail.action?docID=691213</t>
    <phoneticPr fontId="2" type="noConversion"/>
  </si>
  <si>
    <t>http://ebookcentral.proquest.com/lib/pusan/detail.action?docID=1492862</t>
    <phoneticPr fontId="2" type="noConversion"/>
  </si>
  <si>
    <t>http://ebookcentral.proquest.com/lib/pusan/detail.action?docID=4404222</t>
    <phoneticPr fontId="2" type="noConversion"/>
  </si>
  <si>
    <t>http://ebookcentral.proquest.com/lib/pusan/detail.action?docID=1926195</t>
    <phoneticPr fontId="2" type="noConversion"/>
  </si>
  <si>
    <t>http://ebookcentral.proquest.com/lib/pusan/detail.action?docID=994259</t>
    <phoneticPr fontId="2" type="noConversion"/>
  </si>
  <si>
    <t>http://ebookcentral.proquest.com/lib/pusan/detail.action?docID=1024489</t>
    <phoneticPr fontId="2" type="noConversion"/>
  </si>
  <si>
    <t>http://ebookcentral.proquest.com/lib/pusan/detail.action?docID=371416</t>
    <phoneticPr fontId="2" type="noConversion"/>
  </si>
  <si>
    <t>http://ebookcentral.proquest.com/lib/pusan/detail.action?docID=4342903</t>
    <phoneticPr fontId="2" type="noConversion"/>
  </si>
  <si>
    <t>http://ebookcentral.proquest.com/lib/pusan/detail.action?docID=1115959</t>
    <phoneticPr fontId="2" type="noConversion"/>
  </si>
  <si>
    <t>http://ebookcentral.proquest.com/lib/pusan/detail.action?docID=1492888</t>
    <phoneticPr fontId="2" type="noConversion"/>
  </si>
  <si>
    <t>http://ebookcentral.proquest.com/lib/pusan/detail.action?docID=1492889</t>
    <phoneticPr fontId="2" type="noConversion"/>
  </si>
  <si>
    <t>http://ebookcentral.proquest.com/lib/pusan/detail.action?docID=1230221</t>
    <phoneticPr fontId="2" type="noConversion"/>
  </si>
  <si>
    <t>http://ebookcentral.proquest.com/lib/pusan/detail.action?docID=1116127</t>
    <phoneticPr fontId="2" type="noConversion"/>
  </si>
  <si>
    <t>http://ebookcentral.proquest.com/lib/pusan/detail.action?docID=1224178</t>
    <phoneticPr fontId="2" type="noConversion"/>
  </si>
  <si>
    <t>http://ebookcentral.proquest.com/lib/pusan/detail.action?docID=491544</t>
    <phoneticPr fontId="2" type="noConversion"/>
  </si>
  <si>
    <t>http://ebookcentral.proquest.com/lib/pusan/detail.action?docID=2073971</t>
    <phoneticPr fontId="2" type="noConversion"/>
  </si>
  <si>
    <t>http://ebookcentral.proquest.com/lib/pusan/detail.action?docID=973930</t>
    <phoneticPr fontId="2" type="noConversion"/>
  </si>
  <si>
    <t>http://ebookcentral.proquest.com/lib/pusan/detail.action?docID=1426634</t>
    <phoneticPr fontId="2" type="noConversion"/>
  </si>
  <si>
    <t>http://ebookcentral.proquest.com/lib/pusan/detail.action?docID=1852036</t>
    <phoneticPr fontId="2" type="noConversion"/>
  </si>
  <si>
    <t>http://ebookcentral.proquest.com/lib/pusan/detail.action?docID=1179967</t>
    <phoneticPr fontId="2" type="noConversion"/>
  </si>
  <si>
    <t>http://ebookcentral.proquest.com/lib/pusan/detail.action?docID=219848</t>
    <phoneticPr fontId="2" type="noConversion"/>
  </si>
  <si>
    <t>http://ebookcentral.proquest.com/lib/pusan/detail.action?docID=634896</t>
    <phoneticPr fontId="2" type="noConversion"/>
  </si>
  <si>
    <t>http://ebookcentral.proquest.com/lib/pusan/detail.action?docID=1791054</t>
    <phoneticPr fontId="2" type="noConversion"/>
  </si>
  <si>
    <t>http://ebookcentral.proquest.com/lib/pusan/detail.action?docID=1108001</t>
    <phoneticPr fontId="2" type="noConversion"/>
  </si>
  <si>
    <t>http://ebookcentral.proquest.com/lib/pusan/detail.action?docID=1582733</t>
    <phoneticPr fontId="2" type="noConversion"/>
  </si>
  <si>
    <t>http://ebookcentral.proquest.com/lib/pusan/detail.action?docID=928399</t>
    <phoneticPr fontId="2" type="noConversion"/>
  </si>
  <si>
    <t>http://ebookcentral.proquest.com/lib/pusan/detail.action?docID=328522</t>
    <phoneticPr fontId="2" type="noConversion"/>
  </si>
  <si>
    <t>http://ebookcentral.proquest.com/lib/pusan/detail.action?docID=1582745</t>
    <phoneticPr fontId="2" type="noConversion"/>
  </si>
  <si>
    <t>http://ebookcentral.proquest.com/lib/pusan/detail.action?docID=468131</t>
    <phoneticPr fontId="2" type="noConversion"/>
  </si>
  <si>
    <t>http://ebookcentral.proquest.com/lib/pusan/detail.action?docID=1118261</t>
    <phoneticPr fontId="2" type="noConversion"/>
  </si>
  <si>
    <t>http://ebookcentral.proquest.com/lib/pusan/detail.action?docID=1118218</t>
    <phoneticPr fontId="2" type="noConversion"/>
  </si>
  <si>
    <t>http://ebookcentral.proquest.com/lib/pusan/detail.action?docID=1118204</t>
    <phoneticPr fontId="2" type="noConversion"/>
  </si>
  <si>
    <t>http://ebookcentral.proquest.com/lib/pusan/detail.action?docID=1760514</t>
    <phoneticPr fontId="2" type="noConversion"/>
  </si>
  <si>
    <t>http://ebookcentral.proquest.com/lib/pusan/detail.action?docID=1116824</t>
    <phoneticPr fontId="2" type="noConversion"/>
  </si>
  <si>
    <t>http://ebookcentral.proquest.com/lib/pusan/detail.action?docID=1599992</t>
    <phoneticPr fontId="2" type="noConversion"/>
  </si>
  <si>
    <t>http://ebookcentral.proquest.com/lib/pusan/detail.action?docID=1115993</t>
    <phoneticPr fontId="2" type="noConversion"/>
  </si>
  <si>
    <t>http://ebookcentral.proquest.com/lib/pusan/detail.action?docID=1116413</t>
    <phoneticPr fontId="2" type="noConversion"/>
  </si>
  <si>
    <t>http://ebookcentral.proquest.com/lib/pusan/detail.action?docID=1632372</t>
    <phoneticPr fontId="2" type="noConversion"/>
  </si>
  <si>
    <t>http://ebookcentral.proquest.com/lib/pusan/detail.action?docID=717619</t>
    <phoneticPr fontId="2" type="noConversion"/>
  </si>
  <si>
    <t>http://ebookcentral.proquest.com/lib/pusan/detail.action?docID=799386</t>
    <phoneticPr fontId="2" type="noConversion"/>
  </si>
  <si>
    <t>http://ebookcentral.proquest.com/lib/pusan/detail.action?docID=1118203</t>
    <phoneticPr fontId="2" type="noConversion"/>
  </si>
  <si>
    <t>http://ebookcentral.proquest.com/lib/pusan/detail.action?docID=1632321</t>
    <phoneticPr fontId="2" type="noConversion"/>
  </si>
  <si>
    <t>http://ebookcentral.proquest.com/lib/pusan/detail.action?docID=1118466</t>
    <phoneticPr fontId="2" type="noConversion"/>
  </si>
  <si>
    <t>http://ebookcentral.proquest.com/lib/pusan/detail.action?docID=1118311</t>
    <phoneticPr fontId="2" type="noConversion"/>
  </si>
  <si>
    <t>http://ebookcentral.proquest.com/lib/pusan/detail.action?docID=872810</t>
    <phoneticPr fontId="2" type="noConversion"/>
  </si>
  <si>
    <t>http://ebookcentral.proquest.com/lib/pusan/detail.action?docID=1116261</t>
    <phoneticPr fontId="2" type="noConversion"/>
  </si>
  <si>
    <t>http://ebookcentral.proquest.com/lib/pusan/detail.action?docID=1779574</t>
    <phoneticPr fontId="2" type="noConversion"/>
  </si>
  <si>
    <t>http://ebookcentral.proquest.com/lib/pusan/detail.action?docID=1492865</t>
    <phoneticPr fontId="2" type="noConversion"/>
  </si>
  <si>
    <t>http://ebookcentral.proquest.com/lib/pusan/detail.action?docID=1118418</t>
    <phoneticPr fontId="2" type="noConversion"/>
  </si>
  <si>
    <t>http://ebookcentral.proquest.com/lib/pusan/detail.action?docID=1370341</t>
    <phoneticPr fontId="2" type="noConversion"/>
  </si>
  <si>
    <t>http://ebookcentral.proquest.com/lib/pusan/detail.action?docID=1710502</t>
    <phoneticPr fontId="2" type="noConversion"/>
  </si>
  <si>
    <t>http://ebookcentral.proquest.com/lib/pusan/detail.action?docID=1632134</t>
    <phoneticPr fontId="2" type="noConversion"/>
  </si>
  <si>
    <t>http://ebookcentral.proquest.com/lib/pusan/detail.action?docID=1117895</t>
    <phoneticPr fontId="2" type="noConversion"/>
  </si>
  <si>
    <t>http://ebookcentral.proquest.com/lib/pusan/detail.action?docID=1760483</t>
    <phoneticPr fontId="2" type="noConversion"/>
  </si>
  <si>
    <t>http://ebookcentral.proquest.com/lib/pusan/detail.action?docID=2082513</t>
    <phoneticPr fontId="2" type="noConversion"/>
  </si>
  <si>
    <t>http://ebookcentral.proquest.com/lib/pusan/detail.action?docID=4340819</t>
    <phoneticPr fontId="2" type="noConversion"/>
  </si>
  <si>
    <t>http://ebookcentral.proquest.com/lib/pusan/detail.action?docID=1116922</t>
    <phoneticPr fontId="2" type="noConversion"/>
  </si>
  <si>
    <t>http://ebookcentral.proquest.com/lib/pusan/detail.action?docID=1115795</t>
    <phoneticPr fontId="2" type="noConversion"/>
  </si>
  <si>
    <t>http://ebookcentral.proquest.com/lib/pusan/detail.action?docID=1116504</t>
    <phoneticPr fontId="2" type="noConversion"/>
  </si>
  <si>
    <t>http://ebookcentral.proquest.com/lib/pusan/detail.action?docID=1116444</t>
    <phoneticPr fontId="2" type="noConversion"/>
  </si>
  <si>
    <t>http://ebookcentral.proquest.com/lib/pusan/detail.action?docID=1116259</t>
    <phoneticPr fontId="2" type="noConversion"/>
  </si>
  <si>
    <t>http://ebookcentral.proquest.com/lib/pusan/detail.action?docID=1115751</t>
    <phoneticPr fontId="2" type="noConversion"/>
  </si>
  <si>
    <t>http://ebookcentral.proquest.com/lib/pusan/detail.action?docID=1116987</t>
    <phoneticPr fontId="2" type="noConversion"/>
  </si>
  <si>
    <t>http://ebookcentral.proquest.com/lib/pusan/detail.action?docID=1115918</t>
    <phoneticPr fontId="2" type="noConversion"/>
  </si>
  <si>
    <t>http://ebookcentral.proquest.com/lib/pusan/detail.action?docID=1888843</t>
    <phoneticPr fontId="2" type="noConversion"/>
  </si>
  <si>
    <t>http://ebookcentral.proquest.com/lib/pusan/detail.action?docID=1118363</t>
    <phoneticPr fontId="2" type="noConversion"/>
  </si>
  <si>
    <t>http://ebookcentral.proquest.com/lib/pusan/detail.action?docID=1116928</t>
    <phoneticPr fontId="2" type="noConversion"/>
  </si>
  <si>
    <t>http://ebookcentral.proquest.com/lib/pusan/detail.action?docID=1204227</t>
    <phoneticPr fontId="2" type="noConversion"/>
  </si>
  <si>
    <t>http://ebookcentral.proquest.com/lib/pusan/detail.action?docID=1888928</t>
    <phoneticPr fontId="2" type="noConversion"/>
  </si>
  <si>
    <t>http://ebookcentral.proquest.com/lib/pusan/detail.action?docID=1710491</t>
    <phoneticPr fontId="2" type="noConversion"/>
  </si>
  <si>
    <t>http://ebookcentral.proquest.com/lib/pusan/detail.action?docID=1077590</t>
    <phoneticPr fontId="2" type="noConversion"/>
  </si>
  <si>
    <t>http://ebookcentral.proquest.com/lib/pusan/detail.action?docID=2082186</t>
    <phoneticPr fontId="2" type="noConversion"/>
  </si>
  <si>
    <t>http://ebookcentral.proquest.com/lib/pusan/detail.action?docID=1116822</t>
    <phoneticPr fontId="2" type="noConversion"/>
  </si>
  <si>
    <t>http://ebookcentral.proquest.com/lib/pusan/detail.action?docID=686561</t>
    <phoneticPr fontId="2" type="noConversion"/>
  </si>
  <si>
    <t>http://ebookcentral.proquest.com/lib/pusan/detail.action?docID=1117823</t>
    <phoneticPr fontId="2" type="noConversion"/>
  </si>
  <si>
    <t>http://ebookcentral.proquest.com/lib/pusan/detail.action?docID=1116671</t>
    <phoneticPr fontId="2" type="noConversion"/>
  </si>
  <si>
    <t>http://ebookcentral.proquest.com/lib/pusan/detail.action?docID=1118137</t>
    <phoneticPr fontId="2" type="noConversion"/>
  </si>
  <si>
    <t>http://ebookcentral.proquest.com/lib/pusan/detail.action?docID=1760505</t>
    <phoneticPr fontId="2" type="noConversion"/>
  </si>
  <si>
    <t>http://ebookcentral.proquest.com/lib/pusan/detail.action?docID=1118300</t>
    <phoneticPr fontId="2" type="noConversion"/>
  </si>
  <si>
    <t>http://ebookcentral.proquest.com/lib/pusan/detail.action?docID=228851</t>
    <phoneticPr fontId="2" type="noConversion"/>
  </si>
  <si>
    <t>http://ebookcentral.proquest.com/lib/pusan/detail.action?docID=1760507</t>
    <phoneticPr fontId="2" type="noConversion"/>
  </si>
  <si>
    <t>http://ebookcentral.proquest.com/lib/pusan/detail.action?docID=1118351</t>
    <phoneticPr fontId="2" type="noConversion"/>
  </si>
  <si>
    <t>http://ebookcentral.proquest.com/lib/pusan/detail.action?docID=2082665</t>
    <phoneticPr fontId="2" type="noConversion"/>
  </si>
  <si>
    <t>http://ebookcentral.proquest.com/lib/pusan/detail.action?docID=1118395</t>
    <phoneticPr fontId="2" type="noConversion"/>
  </si>
  <si>
    <t>http://ebookcentral.proquest.com/lib/pusan/detail.action?docID=1118277</t>
    <phoneticPr fontId="2" type="noConversion"/>
  </si>
  <si>
    <t>http://ebookcentral.proquest.com/lib/pusan/detail.action?docID=1925327</t>
    <phoneticPr fontId="2" type="noConversion"/>
  </si>
  <si>
    <t>http://ebookcentral.proquest.com/lib/pusan/detail.action?docID=1356314</t>
    <phoneticPr fontId="2" type="noConversion"/>
  </si>
  <si>
    <t>http://ebookcentral.proquest.com/lib/pusan/detail.action?docID=1129346</t>
    <phoneticPr fontId="2" type="noConversion"/>
  </si>
  <si>
    <t>http://ebookcentral.proquest.com/lib/pusan/detail.action?docID=1010231</t>
    <phoneticPr fontId="2" type="noConversion"/>
  </si>
  <si>
    <t>http://ebookcentral.proquest.com/lib/pusan/detail.action?docID=1077583</t>
    <phoneticPr fontId="2" type="noConversion"/>
  </si>
  <si>
    <t>http://ebookcentral.proquest.com/lib/pusan/detail.action?docID=1604886</t>
    <phoneticPr fontId="2" type="noConversion"/>
  </si>
  <si>
    <t>http://ebookcentral.proquest.com/lib/pusan/detail.action?docID=1833605</t>
    <phoneticPr fontId="2" type="noConversion"/>
  </si>
  <si>
    <t>http://ebookcentral.proquest.com/lib/pusan/detail.action?docID=1812108</t>
    <phoneticPr fontId="2" type="noConversion"/>
  </si>
  <si>
    <t>http://ebookcentral.proquest.com/lib/pusan/detail.action?docID=1115860</t>
    <phoneticPr fontId="2" type="noConversion"/>
  </si>
  <si>
    <t>http://ebookcentral.proquest.com/lib/pusan/detail.action?docID=450835</t>
    <phoneticPr fontId="2" type="noConversion"/>
  </si>
  <si>
    <t>http://ebookcentral.proquest.com/lib/pusan/detail.action?docID=2064171</t>
    <phoneticPr fontId="2" type="noConversion"/>
  </si>
  <si>
    <t>http://ebookcentral.proquest.com/lib/pusan/detail.action?docID=1116478</t>
    <phoneticPr fontId="2" type="noConversion"/>
  </si>
  <si>
    <t>http://ebookcentral.proquest.com/lib/pusan/detail.action?docID=1579825</t>
    <phoneticPr fontId="2" type="noConversion"/>
  </si>
  <si>
    <t>http://ebookcentral.proquest.com/lib/pusan/detail.action?docID=489460</t>
    <phoneticPr fontId="2" type="noConversion"/>
  </si>
  <si>
    <t>http://ebookcentral.proquest.com/lib/pusan/detail.action?docID=1115844</t>
    <phoneticPr fontId="2" type="noConversion"/>
  </si>
  <si>
    <t>http://ebookcentral.proquest.com/lib/pusan/detail.action?docID=1118086</t>
    <phoneticPr fontId="2" type="noConversion"/>
  </si>
  <si>
    <t>http://ebookcentral.proquest.com/lib/pusan/detail.action?docID=872834</t>
    <phoneticPr fontId="2" type="noConversion"/>
  </si>
  <si>
    <t>http://ebookcentral.proquest.com/lib/pusan/detail.action?docID=1054691</t>
    <phoneticPr fontId="2" type="noConversion"/>
  </si>
  <si>
    <t>http://ebookcentral.proquest.com/lib/pusan/detail.action?docID=673464</t>
    <phoneticPr fontId="2" type="noConversion"/>
  </si>
  <si>
    <t>http://ebookcentral.proquest.com/lib/pusan/detail.action?docID=1115976</t>
    <phoneticPr fontId="2" type="noConversion"/>
  </si>
  <si>
    <t>http://ebookcentral.proquest.com/lib/pusan/detail.action?docID=1192535</t>
    <phoneticPr fontId="2" type="noConversion"/>
  </si>
  <si>
    <t>http://ebookcentral.proquest.com/lib/pusan/detail.action?docID=1115804</t>
    <phoneticPr fontId="2" type="noConversion"/>
  </si>
  <si>
    <t>http://ebookcentral.proquest.com/lib/pusan/detail.action?docID=1116306</t>
    <phoneticPr fontId="2" type="noConversion"/>
  </si>
  <si>
    <t>http://ebookcentral.proquest.com/lib/pusan/detail.action?docID=2082539</t>
    <phoneticPr fontId="2" type="noConversion"/>
  </si>
  <si>
    <t>http://ebookcentral.proquest.com/lib/pusan/detail.action?docID=1495739</t>
    <phoneticPr fontId="2" type="noConversion"/>
  </si>
  <si>
    <t>http://ebookcentral.proquest.com/lib/pusan/detail.action?docID=893442</t>
    <phoneticPr fontId="2" type="noConversion"/>
  </si>
  <si>
    <t>http://ebookcentral.proquest.com/lib/pusan/detail.action?docID=1116971</t>
    <phoneticPr fontId="2" type="noConversion"/>
  </si>
  <si>
    <t>http://ebookcentral.proquest.com/lib/pusan/detail.action?docID=935793</t>
    <phoneticPr fontId="2" type="noConversion"/>
  </si>
  <si>
    <t>http://ebookcentral.proquest.com/lib/pusan/detail.action?docID=2002437</t>
    <phoneticPr fontId="2" type="noConversion"/>
  </si>
  <si>
    <t>http://ebookcentral.proquest.com/lib/pusan/detail.action?docID=666802</t>
    <phoneticPr fontId="2" type="noConversion"/>
  </si>
  <si>
    <t>http://ebookcentral.proquest.com/lib/pusan/detail.action?docID=2048979</t>
    <phoneticPr fontId="2" type="noConversion"/>
  </si>
  <si>
    <t>http://ebookcentral.proquest.com/lib/pusan/detail.action?docID=1047118</t>
    <phoneticPr fontId="2" type="noConversion"/>
  </si>
  <si>
    <t>http://ebookcentral.proquest.com/lib/pusan/detail.action?docID=4556776</t>
    <phoneticPr fontId="2" type="noConversion"/>
  </si>
  <si>
    <t>http://ebookcentral.proquest.com/lib/pusan/detail.action?docID=677476</t>
    <phoneticPr fontId="2" type="noConversion"/>
  </si>
  <si>
    <t>http://ebookcentral.proquest.com/lib/pusan/detail.action?docID=3420806</t>
    <phoneticPr fontId="2" type="noConversion"/>
  </si>
  <si>
    <t>http://ebookcentral.proquest.com/lib/pusan/detail.action?docID=1665934</t>
    <phoneticPr fontId="2" type="noConversion"/>
  </si>
  <si>
    <t>http://ebookcentral.proquest.com/lib/pusan/detail.action?docID=1116783</t>
    <phoneticPr fontId="2" type="noConversion"/>
  </si>
  <si>
    <t>http://ebookcentral.proquest.com/lib/pusan/detail.action?docID=1115852</t>
    <phoneticPr fontId="2" type="noConversion"/>
  </si>
  <si>
    <t>http://ebookcentral.proquest.com/lib/pusan/detail.action?docID=1116061</t>
    <phoneticPr fontId="2" type="noConversion"/>
  </si>
  <si>
    <t>http://ebookcentral.proquest.com/lib/pusan/detail.action?docID=965051</t>
    <phoneticPr fontId="2" type="noConversion"/>
  </si>
  <si>
    <t>http://ebookcentral.proquest.com/lib/pusan/detail.action?docID=1128373</t>
    <phoneticPr fontId="2" type="noConversion"/>
  </si>
  <si>
    <t>http://ebookcentral.proquest.com/lib/pusan/detail.action?docID=178580</t>
    <phoneticPr fontId="2" type="noConversion"/>
  </si>
  <si>
    <t>http://ebookcentral.proquest.com/lib/pusan/detail.action?docID=1187229</t>
    <phoneticPr fontId="2" type="noConversion"/>
  </si>
  <si>
    <t>http://ebookcentral.proquest.com/lib/pusan/detail.action?docID=603205</t>
    <phoneticPr fontId="2" type="noConversion"/>
  </si>
  <si>
    <t>http://ebookcentral.proquest.com/lib/pusan/detail.action?docID=323844</t>
    <phoneticPr fontId="2" type="noConversion"/>
  </si>
  <si>
    <t>http://ebookcentral.proquest.com/lib/pusan/detail.action?docID=510924</t>
    <phoneticPr fontId="2" type="noConversion"/>
  </si>
  <si>
    <t>http://ebookcentral.proquest.com/lib/pusan/detail.action?docID=1116221</t>
    <phoneticPr fontId="2" type="noConversion"/>
  </si>
  <si>
    <t>http://ebookcentral.proquest.com/lib/pusan/detail.action?docID=511535</t>
    <phoneticPr fontId="2" type="noConversion"/>
  </si>
  <si>
    <t>http://ebookcentral.proquest.com/lib/pusan/detail.action?docID=304599</t>
    <phoneticPr fontId="2" type="noConversion"/>
  </si>
  <si>
    <t>http://ebookcentral.proquest.com/lib/pusan/detail.action?docID=4340511</t>
    <phoneticPr fontId="2" type="noConversion"/>
  </si>
  <si>
    <t>http://ebookcentral.proquest.com/lib/pusan/detail.action?docID=645388</t>
    <phoneticPr fontId="2" type="noConversion"/>
  </si>
  <si>
    <t>http://ebookcentral.proquest.com/lib/pusan/detail.action?docID=214791</t>
    <phoneticPr fontId="2" type="noConversion"/>
  </si>
  <si>
    <t>http://ebookcentral.proquest.com/lib/pusan/detail.action?docID=467703</t>
    <phoneticPr fontId="2" type="noConversion"/>
  </si>
  <si>
    <t>http://ebookcentral.proquest.com/lib/pusan/detail.action?docID=635130</t>
    <phoneticPr fontId="2" type="noConversion"/>
  </si>
  <si>
    <t>http://ebookcentral.proquest.com/lib/pusan/detail.action?docID=682194</t>
    <phoneticPr fontId="2" type="noConversion"/>
  </si>
  <si>
    <t>http://ebookcentral.proquest.com/lib/pusan/detail.action?docID=737699</t>
    <phoneticPr fontId="2" type="noConversion"/>
  </si>
  <si>
    <t>http://ebookcentral.proquest.com/lib/pusan/detail.action?docID=668220</t>
    <phoneticPr fontId="2" type="noConversion"/>
  </si>
  <si>
    <t>http://ebookcentral.proquest.com/lib/pusan/detail.action?docID=866988</t>
    <phoneticPr fontId="2" type="noConversion"/>
  </si>
  <si>
    <t>http://ebookcentral.proquest.com/lib/pusan/detail.action?docID=691875</t>
    <phoneticPr fontId="2" type="noConversion"/>
  </si>
  <si>
    <t>http://ebookcentral.proquest.com/lib/pusan/detail.action?docID=491425</t>
    <phoneticPr fontId="2" type="noConversion"/>
  </si>
  <si>
    <t>http://ebookcentral.proquest.com/lib/pusan/detail.action?docID=241978</t>
    <phoneticPr fontId="2" type="noConversion"/>
  </si>
  <si>
    <t>http://ebookcentral.proquest.com/lib/pusan/detail.action?docID=167785</t>
    <phoneticPr fontId="2" type="noConversion"/>
  </si>
  <si>
    <t>http://ebookcentral.proquest.com/lib/pusan/detail.action?docID=1031935</t>
    <phoneticPr fontId="2" type="noConversion"/>
  </si>
  <si>
    <t>http://ebookcentral.proquest.com/lib/pusan/detail.action?docID=1244850</t>
    <phoneticPr fontId="2" type="noConversion"/>
  </si>
  <si>
    <t>http://ebookcentral.proquest.com/lib/pusan/detail.action?docID=994650</t>
    <phoneticPr fontId="2" type="noConversion"/>
  </si>
  <si>
    <t>http://ebookcentral.proquest.com/lib/pusan/detail.action?docID=3252970</t>
    <phoneticPr fontId="2" type="noConversion"/>
  </si>
  <si>
    <t>http://ebookcentral.proquest.com/lib/pusan/detail.action?docID=1724911</t>
    <phoneticPr fontId="2" type="noConversion"/>
  </si>
  <si>
    <t>http://ebookcentral.proquest.com/lib/pusan/detail.action?docID=3054150</t>
    <phoneticPr fontId="2" type="noConversion"/>
  </si>
  <si>
    <t>http://ebookcentral.proquest.com/lib/pusan/detail.action?docID=456647</t>
    <phoneticPr fontId="2" type="noConversion"/>
  </si>
  <si>
    <t>http://ebookcentral.proquest.com/lib/pusan/detail.action?docID=1036315</t>
    <phoneticPr fontId="2" type="noConversion"/>
  </si>
  <si>
    <t>http://ebookcentral.proquest.com/lib/pusan/detail.action?docID=1992864</t>
    <phoneticPr fontId="2" type="noConversion"/>
  </si>
  <si>
    <t>http://ebookcentral.proquest.com/lib/pusan/detail.action?docID=2082627</t>
    <phoneticPr fontId="2" type="noConversion"/>
  </si>
  <si>
    <t>http://ebookcentral.proquest.com/lib/pusan/detail.action?docID=1117096</t>
    <phoneticPr fontId="2" type="noConversion"/>
  </si>
  <si>
    <t>http://ebookcentral.proquest.com/lib/pusan/detail.action?docID=3061181</t>
    <phoneticPr fontId="2" type="noConversion"/>
  </si>
  <si>
    <t>http://ebookcentral.proquest.com/lib/pusan/detail.action?docID=1481234</t>
    <phoneticPr fontId="2" type="noConversion"/>
  </si>
  <si>
    <t>http://ebookcentral.proquest.com/lib/pusan/detail.action?docID=1117069</t>
    <phoneticPr fontId="2" type="noConversion"/>
  </si>
  <si>
    <t>http://ebookcentral.proquest.com/lib/pusan/detail.action?docID=1073493</t>
    <phoneticPr fontId="2" type="noConversion"/>
  </si>
  <si>
    <t>http://ebookcentral.proquest.com/lib/pusan/detail.action?docID=1604931</t>
    <phoneticPr fontId="2" type="noConversion"/>
  </si>
  <si>
    <t>http://ebookcentral.proquest.com/lib/pusan/detail.action?docID=1099860</t>
    <phoneticPr fontId="2" type="noConversion"/>
  </si>
  <si>
    <t>http://ebookcentral.proquest.com/lib/pusan/detail.action?docID=1116400</t>
    <phoneticPr fontId="2" type="noConversion"/>
  </si>
  <si>
    <t>http://ebookcentral.proquest.com/lib/pusan/detail.action?docID=886175</t>
    <phoneticPr fontId="2" type="noConversion"/>
  </si>
  <si>
    <t>http://ebookcentral.proquest.com/lib/pusan/detail.action?docID=1126578</t>
    <phoneticPr fontId="2" type="noConversion"/>
  </si>
  <si>
    <t>http://ebookcentral.proquest.com/lib/pusan/detail.action?docID=1812877</t>
    <phoneticPr fontId="2" type="noConversion"/>
  </si>
  <si>
    <t>http://ebookcentral.proquest.com/lib/pusan/detail.action?docID=1492887</t>
    <phoneticPr fontId="2" type="noConversion"/>
  </si>
  <si>
    <t>http://ebookcentral.proquest.com/lib/pusan/detail.action?docID=1116950</t>
    <phoneticPr fontId="2" type="noConversion"/>
  </si>
  <si>
    <t>http://ebookcentral.proquest.com/lib/pusan/detail.action?docID=1987484</t>
    <phoneticPr fontId="2" type="noConversion"/>
  </si>
  <si>
    <t>http://ebookcentral.proquest.com/lib/pusan/detail.action?docID=3042987</t>
    <phoneticPr fontId="2" type="noConversion"/>
  </si>
  <si>
    <t>http://ebookcentral.proquest.com/lib/pusan/detail.action?docID=1118141</t>
    <phoneticPr fontId="2" type="noConversion"/>
  </si>
  <si>
    <t>http://ebookcentral.proquest.com/lib/pusan/detail.action?docID=3385170</t>
    <phoneticPr fontId="2" type="noConversion"/>
  </si>
  <si>
    <t>http://ebookcentral.proquest.com/lib/pusan/detail.action?docID=3385190</t>
    <phoneticPr fontId="2" type="noConversion"/>
  </si>
  <si>
    <t>http://ebookcentral.proquest.com/lib/pusan/detail.action?docID=1056883</t>
    <phoneticPr fontId="2" type="noConversion"/>
  </si>
  <si>
    <t>http://ebookcentral.proquest.com/lib/pusan/detail.action?docID=939399</t>
    <phoneticPr fontId="2" type="noConversion"/>
  </si>
  <si>
    <t>http://ebookcentral.proquest.com/lib/pusan/detail.action?docID=1386594</t>
    <phoneticPr fontId="2" type="noConversion"/>
  </si>
  <si>
    <t>http://ebookcentral.proquest.com/lib/pusan/detail.action?docID=1123138</t>
    <phoneticPr fontId="2" type="noConversion"/>
  </si>
  <si>
    <t>http://ebookcentral.proquest.com/lib/pusan/detail.action?docID=1630885</t>
    <phoneticPr fontId="2" type="noConversion"/>
  </si>
  <si>
    <t>http://ebookcentral.proquest.com/lib/pusan/detail.action?docID=1653629</t>
    <phoneticPr fontId="2" type="noConversion"/>
  </si>
  <si>
    <t>http://ebookcentral.proquest.com/lib/pusan/detail.action?docID=2009665</t>
    <phoneticPr fontId="2" type="noConversion"/>
  </si>
  <si>
    <t>http://ebookcentral.proquest.com/lib/pusan/detail.action?docID=1982922</t>
    <phoneticPr fontId="2" type="noConversion"/>
  </si>
  <si>
    <t>http://ebookcentral.proquest.com/lib/pusan/detail.action?docID=1564707</t>
    <phoneticPr fontId="2" type="noConversion"/>
  </si>
  <si>
    <t>http://ebookcentral.proquest.com/lib/pusan/detail.action?docID=1211740</t>
    <phoneticPr fontId="2" type="noConversion"/>
  </si>
  <si>
    <t>http://ebookcentral.proquest.com/lib/pusan/detail.action?docID=1398562</t>
    <phoneticPr fontId="2" type="noConversion"/>
  </si>
  <si>
    <t>http://ebookcentral.proquest.com/lib/pusan/detail.action?docID=968604</t>
    <phoneticPr fontId="2" type="noConversion"/>
  </si>
  <si>
    <t>http://ebookcentral.proquest.com/lib/pusan/detail.action?docID=1204309</t>
    <phoneticPr fontId="2" type="noConversion"/>
  </si>
  <si>
    <t>http://ebookcentral.proquest.com/lib/pusan/detail.action?docID=1645178</t>
    <phoneticPr fontId="2" type="noConversion"/>
  </si>
  <si>
    <t>http://ebookcentral.proquest.com/lib/pusan/detail.action?docID=1987477</t>
    <phoneticPr fontId="2" type="noConversion"/>
  </si>
  <si>
    <t>http://ebookcentral.proquest.com/lib/pusan/detail.action?docID=3004221</t>
    <phoneticPr fontId="2" type="noConversion"/>
  </si>
  <si>
    <t>http://ebookcentral.proquest.com/lib/pusan/detail.action?docID=467723</t>
    <phoneticPr fontId="2" type="noConversion"/>
  </si>
  <si>
    <t>http://ebookcentral.proquest.com/lib/pusan/detail.action?docID=1116349</t>
    <phoneticPr fontId="2" type="noConversion"/>
  </si>
  <si>
    <t>http://ebookcentral.proquest.com/lib/pusan/detail.action?docID=879167</t>
    <phoneticPr fontId="2" type="noConversion"/>
  </si>
  <si>
    <t>http://ebookcentral.proquest.com/lib/pusan/detail.action?docID=2055274</t>
    <phoneticPr fontId="2" type="noConversion"/>
  </si>
  <si>
    <t>http://ebookcentral.proquest.com/lib/pusan/detail.action?docID=1117064</t>
    <phoneticPr fontId="2" type="noConversion"/>
  </si>
  <si>
    <t>http://ebookcentral.proquest.com/lib/pusan/detail.action?docID=4768379</t>
    <phoneticPr fontId="2" type="noConversion"/>
  </si>
  <si>
    <t>http://ebookcentral.proquest.com/lib/pusan/detail.action?docID=1117857</t>
    <phoneticPr fontId="2" type="noConversion"/>
  </si>
  <si>
    <t>http://ebookcentral.proquest.com/lib/pusan/detail.action?docID=1760462</t>
    <phoneticPr fontId="2" type="noConversion"/>
  </si>
  <si>
    <t>http://ebookcentral.proquest.com/lib/pusan/detail.action?docID=1852035</t>
    <phoneticPr fontId="2" type="noConversion"/>
  </si>
  <si>
    <t>http://ebookcentral.proquest.com/lib/pusan/detail.action?docID=1319098</t>
    <phoneticPr fontId="2" type="noConversion"/>
  </si>
  <si>
    <t>http://ebookcentral.proquest.com/lib/pusan/detail.action?docID=1170042</t>
    <phoneticPr fontId="2" type="noConversion"/>
  </si>
  <si>
    <t>http://ebookcentral.proquest.com/lib/pusan/detail.action?docID=1116505</t>
    <phoneticPr fontId="2" type="noConversion"/>
  </si>
  <si>
    <t>http://ebookcentral.proquest.com/lib/pusan/detail.action?docID=1112820</t>
    <phoneticPr fontId="2" type="noConversion"/>
  </si>
  <si>
    <t>http://ebookcentral.proquest.com/lib/pusan/detail.action?docID=1513962</t>
    <phoneticPr fontId="2" type="noConversion"/>
  </si>
  <si>
    <t>http://ebookcentral.proquest.com/lib/pusan/detail.action?docID=4561644</t>
    <phoneticPr fontId="2" type="noConversion"/>
  </si>
  <si>
    <t>http://ebookcentral.proquest.com/lib/pusan/detail.action?docID=1116984</t>
    <phoneticPr fontId="2" type="noConversion"/>
  </si>
  <si>
    <t>http://ebookcentral.proquest.com/lib/pusan/detail.action?docID=1576057</t>
    <phoneticPr fontId="2" type="noConversion"/>
  </si>
  <si>
    <t>http://ebookcentral.proquest.com/lib/pusan/detail.action?docID=957223</t>
    <phoneticPr fontId="2" type="noConversion"/>
  </si>
  <si>
    <t>http://ebookcentral.proquest.com/lib/pusan/detail.action?docID=3331404</t>
    <phoneticPr fontId="2" type="noConversion"/>
  </si>
  <si>
    <t>http://ebookcentral.proquest.com/lib/pusan/detail.action?docID=2194131</t>
    <phoneticPr fontId="2" type="noConversion"/>
  </si>
  <si>
    <t>http://ebookcentral.proquest.com/lib/pusan/detail.action?docID=465480</t>
    <phoneticPr fontId="2" type="noConversion"/>
  </si>
  <si>
    <t>http://ebookcentral.proquest.com/lib/pusan/detail.action?docID=1211744</t>
    <phoneticPr fontId="2" type="noConversion"/>
  </si>
  <si>
    <t>http://ebookcentral.proquest.com/lib/pusan/detail.action?docID=677228</t>
    <phoneticPr fontId="2" type="noConversion"/>
  </si>
  <si>
    <t>http://ebookcentral.proquest.com/lib/pusan/detail.action?docID=451985</t>
    <phoneticPr fontId="2" type="noConversion"/>
  </si>
  <si>
    <t>http://ebookcentral.proquest.com/lib/pusan/detail.action?docID=219897</t>
    <phoneticPr fontId="2" type="noConversion"/>
  </si>
  <si>
    <t>http://ebookcentral.proquest.com/lib/pusan/detail.action?docID=988020</t>
    <phoneticPr fontId="2" type="noConversion"/>
  </si>
  <si>
    <t>http://ebookcentral.proquest.com/lib/pusan/detail.action?docID=439170</t>
    <phoneticPr fontId="2" type="noConversion"/>
  </si>
  <si>
    <t>http://ebookcentral.proquest.com/lib/pusan/detail.action?docID=1118068</t>
    <phoneticPr fontId="2" type="noConversion"/>
  </si>
  <si>
    <t>http://ebookcentral.proquest.com/lib/pusan/detail.action?docID=1666246</t>
    <phoneticPr fontId="2" type="noConversion"/>
  </si>
  <si>
    <t>http://ebookcentral.proquest.com/lib/pusan/detail.action?docID=771324</t>
    <phoneticPr fontId="2" type="noConversion"/>
  </si>
  <si>
    <t>http://ebookcentral.proquest.com/lib/pusan/detail.action?docID=1116759</t>
    <phoneticPr fontId="2" type="noConversion"/>
  </si>
  <si>
    <t>http://ebookcentral.proquest.com/lib/pusan/detail.action?docID=881745</t>
    <phoneticPr fontId="2" type="noConversion"/>
  </si>
  <si>
    <t>http://ebookcentral.proquest.com/lib/pusan/detail.action?docID=1117916</t>
    <phoneticPr fontId="2" type="noConversion"/>
  </si>
  <si>
    <t>http://ebookcentral.proquest.com/lib/pusan/detail.action?docID=1055221</t>
    <phoneticPr fontId="2" type="noConversion"/>
  </si>
  <si>
    <t>http://ebookcentral.proquest.com/lib/pusan/detail.action?docID=1056604</t>
    <phoneticPr fontId="2" type="noConversion"/>
  </si>
  <si>
    <t>http://ebookcentral.proquest.com/lib/pusan/detail.action?docID=1118286</t>
    <phoneticPr fontId="2" type="noConversion"/>
  </si>
  <si>
    <t>http://ebookcentral.proquest.com/lib/pusan/detail.action?docID=1458338</t>
    <phoneticPr fontId="2" type="noConversion"/>
  </si>
  <si>
    <t>http://ebookcentral.proquest.com/lib/pusan/detail.action?docID=1458248</t>
    <phoneticPr fontId="2" type="noConversion"/>
  </si>
  <si>
    <t>http://ebookcentral.proquest.com/lib/pusan/detail.action?docID=1910021</t>
    <phoneticPr fontId="2" type="noConversion"/>
  </si>
  <si>
    <t>http://ebookcentral.proquest.com/lib/pusan/detail.action?docID=1117938</t>
    <phoneticPr fontId="2" type="noConversion"/>
  </si>
  <si>
    <t>http://ebookcentral.proquest.com/lib/pusan/detail.action?docID=1130370</t>
    <phoneticPr fontId="2" type="noConversion"/>
  </si>
  <si>
    <t>http://ebookcentral.proquest.com/lib/pusan/detail.action?docID=337580</t>
    <phoneticPr fontId="2" type="noConversion"/>
  </si>
  <si>
    <t>http://ebookcentral.proquest.com/lib/pusan/detail.action?docID=2002448</t>
    <phoneticPr fontId="2" type="noConversion"/>
  </si>
  <si>
    <t>http://ebookcentral.proquest.com/lib/pusan/detail.action?docID=1826550</t>
    <phoneticPr fontId="2" type="noConversion"/>
  </si>
  <si>
    <t>http://ebookcentral.proquest.com/lib/pusan/detail.action?docID=1987460</t>
    <phoneticPr fontId="2" type="noConversion"/>
  </si>
  <si>
    <t>http://ebookcentral.proquest.com/lib/pusan/detail.action?docID=1115826</t>
    <phoneticPr fontId="2" type="noConversion"/>
  </si>
  <si>
    <t>http://ebookcentral.proquest.com/lib/pusan/detail.action?docID=1517909</t>
    <phoneticPr fontId="2" type="noConversion"/>
  </si>
  <si>
    <t>http://ebookcentral.proquest.com/lib/pusan/detail.action?docID=1124345</t>
    <phoneticPr fontId="2" type="noConversion"/>
  </si>
  <si>
    <t>http://ebookcentral.proquest.com/lib/pusan/detail.action?docID=1543634</t>
    <phoneticPr fontId="2" type="noConversion"/>
  </si>
  <si>
    <t>http://ebookcentral.proquest.com/lib/pusan/detail.action?docID=995736</t>
    <phoneticPr fontId="2" type="noConversion"/>
  </si>
  <si>
    <t>http://ebookcentral.proquest.com/lib/pusan/detail.action?docID=254293</t>
    <phoneticPr fontId="2" type="noConversion"/>
  </si>
  <si>
    <t>http://ebookcentral.proquest.com/lib/pusan/detail.action?docID=1575960</t>
    <phoneticPr fontId="2" type="noConversion"/>
  </si>
  <si>
    <t>http://ebookcentral.proquest.com/lib/pusan/detail.action?docID=467713</t>
    <phoneticPr fontId="2" type="noConversion"/>
  </si>
  <si>
    <t>http://ebookcentral.proquest.com/lib/pusan/detail.action?docID=510469</t>
    <phoneticPr fontId="2" type="noConversion"/>
  </si>
  <si>
    <t>http://ebookcentral.proquest.com/lib/pusan/detail.action?docID=972983</t>
    <phoneticPr fontId="2" type="noConversion"/>
  </si>
  <si>
    <t>http://ebookcentral.proquest.com/lib/pusan/detail.action?docID=957228</t>
    <phoneticPr fontId="2" type="noConversion"/>
  </si>
  <si>
    <t>http://ebookcentral.proquest.com/lib/pusan/detail.action?docID=919561</t>
    <phoneticPr fontId="2" type="noConversion"/>
  </si>
  <si>
    <t>http://ebookcentral.proquest.com/lib/pusan/detail.action?docID=1579814</t>
    <phoneticPr fontId="2" type="noConversion"/>
  </si>
  <si>
    <t>http://ebookcentral.proquest.com/lib/pusan/detail.action?docID=3444486</t>
    <phoneticPr fontId="2" type="noConversion"/>
  </si>
  <si>
    <t>http://ebookcentral.proquest.com/lib/pusan/detail.action?docID=634946</t>
    <phoneticPr fontId="2" type="noConversion"/>
  </si>
  <si>
    <t>http://ebookcentral.proquest.com/lib/pusan/detail.action?docID=958251</t>
    <phoneticPr fontId="2" type="noConversion"/>
  </si>
  <si>
    <t>http://ebookcentral.proquest.com/lib/pusan/detail.action?docID=367553</t>
    <phoneticPr fontId="2" type="noConversion"/>
  </si>
  <si>
    <t>http://ebookcentral.proquest.com/lib/pusan/detail.action?docID=467738</t>
    <phoneticPr fontId="2" type="noConversion"/>
  </si>
  <si>
    <t>http://ebookcentral.proquest.com/lib/pusan/detail.action?docID=1135734</t>
    <phoneticPr fontId="2" type="noConversion"/>
  </si>
  <si>
    <t>http://ebookcentral.proquest.com/lib/pusan/detail.action?docID=3054614</t>
    <phoneticPr fontId="2" type="noConversion"/>
  </si>
  <si>
    <t>http://ebookcentral.proquest.com/lib/pusan/detail.action?docID=467640</t>
    <phoneticPr fontId="2" type="noConversion"/>
  </si>
  <si>
    <t>http://ebookcentral.proquest.com/lib/pusan/detail.action?docID=1330422</t>
    <phoneticPr fontId="2" type="noConversion"/>
  </si>
  <si>
    <t>http://ebookcentral.proquest.com/lib/pusan/detail.action?docID=770889</t>
    <phoneticPr fontId="2" type="noConversion"/>
  </si>
  <si>
    <t>http://ebookcentral.proquest.com/lib/pusan/detail.action?docID=3015774</t>
    <phoneticPr fontId="2" type="noConversion"/>
  </si>
  <si>
    <t>http://ebookcentral.proquest.com/lib/pusan/detail.action?docID=1099902</t>
    <phoneticPr fontId="2" type="noConversion"/>
  </si>
  <si>
    <t>http://ebookcentral.proquest.com/lib/pusan/detail.action?docID=2069202</t>
    <phoneticPr fontId="2" type="noConversion"/>
  </si>
  <si>
    <t>http://ebookcentral.proquest.com/lib/pusan/detail.action?docID=273870</t>
    <phoneticPr fontId="2" type="noConversion"/>
  </si>
  <si>
    <t>http://ebookcentral.proquest.com/lib/pusan/detail.action?docID=1370312</t>
    <phoneticPr fontId="2" type="noConversion"/>
  </si>
  <si>
    <t>http://ebookcentral.proquest.com/lib/pusan/detail.action?docID=483774</t>
    <phoneticPr fontId="2" type="noConversion"/>
  </si>
  <si>
    <t>http://ebookcentral.proquest.com/lib/pusan/detail.action?docID=1118476</t>
    <phoneticPr fontId="2" type="noConversion"/>
  </si>
  <si>
    <t>http://ebookcentral.proquest.com/lib/pusan/detail.action?docID=1863998</t>
    <phoneticPr fontId="2" type="noConversion"/>
  </si>
  <si>
    <t>http://ebookcentral.proquest.com/lib/pusan/detail.action?docID=1495730</t>
    <phoneticPr fontId="2" type="noConversion"/>
  </si>
  <si>
    <t>http://ebookcentral.proquest.com/lib/pusan/detail.action?docID=2082604</t>
    <phoneticPr fontId="2" type="noConversion"/>
  </si>
  <si>
    <t>http://ebookcentral.proquest.com/lib/pusan/detail.action?docID=848695</t>
    <phoneticPr fontId="2" type="noConversion"/>
  </si>
  <si>
    <t>http://ebookcentral.proquest.com/lib/pusan/detail.action?docID=987997</t>
    <phoneticPr fontId="2" type="noConversion"/>
  </si>
  <si>
    <t>http://ebookcentral.proquest.com/lib/pusan/detail.action?docID=737752</t>
    <phoneticPr fontId="2" type="noConversion"/>
  </si>
  <si>
    <t>http://ebookcentral.proquest.com/lib/pusan/detail.action?docID=2002511</t>
    <phoneticPr fontId="2" type="noConversion"/>
  </si>
  <si>
    <t>http://ebookcentral.proquest.com/lib/pusan/detail.action?docID=878460</t>
    <phoneticPr fontId="2" type="noConversion"/>
  </si>
  <si>
    <t>http://ebookcentral.proquest.com/lib/pusan/detail.action?docID=1369156</t>
    <phoneticPr fontId="2" type="noConversion"/>
  </si>
  <si>
    <t>http://ebookcentral.proquest.com/lib/pusan/detail.action?docID=2069245</t>
    <phoneticPr fontId="2" type="noConversion"/>
  </si>
  <si>
    <t>http://ebookcentral.proquest.com/lib/pusan/detail.action?docID=3033441</t>
    <phoneticPr fontId="2" type="noConversion"/>
  </si>
  <si>
    <t>http://ebookcentral.proquest.com/lib/pusan/detail.action?docID=1115789</t>
    <phoneticPr fontId="2" type="noConversion"/>
  </si>
  <si>
    <t>http://ebookcentral.proquest.com/lib/pusan/detail.action?docID=1495731</t>
    <phoneticPr fontId="2" type="noConversion"/>
  </si>
  <si>
    <t>http://ebookcentral.proquest.com/lib/pusan/detail.action?docID=2090756</t>
    <phoneticPr fontId="2" type="noConversion"/>
  </si>
  <si>
    <t>http://ebookcentral.proquest.com/lib/pusan/detail.action?docID=244064</t>
    <phoneticPr fontId="2" type="noConversion"/>
  </si>
  <si>
    <t>http://ebookcentral.proquest.com/lib/pusan/detail.action?docID=1116382</t>
    <phoneticPr fontId="2" type="noConversion"/>
  </si>
  <si>
    <t>http://ebookcentral.proquest.com/lib/pusan/detail.action?docID=1605071</t>
    <phoneticPr fontId="2" type="noConversion"/>
  </si>
  <si>
    <t>http://ebookcentral.proquest.com/lib/pusan/detail.action?docID=1170362</t>
    <phoneticPr fontId="2" type="noConversion"/>
  </si>
  <si>
    <t>http://ebookcentral.proquest.com/lib/pusan/detail.action?docID=1760318</t>
    <phoneticPr fontId="2" type="noConversion"/>
  </si>
  <si>
    <t>http://ebookcentral.proquest.com/lib/pusan/detail.action?docID=1852015</t>
    <phoneticPr fontId="2" type="noConversion"/>
  </si>
  <si>
    <t>http://ebookcentral.proquest.com/lib/pusan/detail.action?docID=661967</t>
    <phoneticPr fontId="2" type="noConversion"/>
  </si>
  <si>
    <t>http://ebookcentral.proquest.com/lib/pusan/detail.action?docID=1117000</t>
    <phoneticPr fontId="2" type="noConversion"/>
  </si>
  <si>
    <t>http://ebookcentral.proquest.com/lib/pusan/detail.action?docID=4751911</t>
    <phoneticPr fontId="2" type="noConversion"/>
  </si>
  <si>
    <t>http://ebookcentral.proquest.com/lib/pusan/detail.action?docID=1117952</t>
    <phoneticPr fontId="2" type="noConversion"/>
  </si>
  <si>
    <t>http://ebookcentral.proquest.com/lib/pusan/detail.action?docID=1766411</t>
    <phoneticPr fontId="2" type="noConversion"/>
  </si>
  <si>
    <t>http://ebookcentral.proquest.com/lib/pusan/detail.action?docID=1370448</t>
    <phoneticPr fontId="2" type="noConversion"/>
  </si>
  <si>
    <t>http://ebookcentral.proquest.com/lib/pusan/detail.action?docID=1778672</t>
    <phoneticPr fontId="2" type="noConversion"/>
  </si>
  <si>
    <t>http://ebookcentral.proquest.com/lib/pusan/detail.action?docID=2082660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</si>
</sst>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맑은 고딕"/>
      <family val="2"/>
      <charset val="129"/>
      <scheme val="minor"/>
    </font>
    <font>
      <sz val="10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4"/>
      <color theme="1"/>
      <name val="맑은 고딕"/>
      <family val="2"/>
      <charset val="129"/>
      <scheme val="minor"/>
    </font>
    <font>
      <sz val="14"/>
      <color theme="1"/>
      <name val="맑은 고딕"/>
      <family val="3"/>
      <charset val="129"/>
      <scheme val="minor"/>
    </font>
    <font>
      <u/>
      <sz val="11"/>
      <color theme="10"/>
      <name val="맑은 고딕"/>
      <family val="2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>
      <alignment vertical="center"/>
    </xf>
    <xf numFmtId="0" fontId="1" fillId="0" borderId="1" xfId="0" applyFont="1" applyBorder="1">
      <alignment vertical="center"/>
    </xf>
    <xf numFmtId="14" fontId="3" fillId="0" borderId="1" xfId="0" applyNumberFormat="1" applyFont="1" applyBorder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1">
      <alignment vertical="center"/>
    </xf>
    <xf numFmtId="0" fontId="6" fillId="0" borderId="1" xfId="1" applyBorder="1">
      <alignment vertical="center"/>
    </xf>
    <xf numFmtId="0" fontId="6" fillId="0" borderId="2" xfId="1" applyBorder="1">
      <alignment vertical="center"/>
    </xf>
  </cellXfs>
  <cellStyles count="2">
    <cellStyle name="표준" xfId="0" builtinId="0"/>
    <cellStyle name="하이퍼링크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ebookcentral.proquest.com/lib/pusan/detail.action?docID=1812108" TargetMode="External"/><Relationship Id="rId299" Type="http://schemas.openxmlformats.org/officeDocument/2006/relationships/hyperlink" Target="http://ebookcentral.proquest.com/lib/pusan/detail.action?docID=1055221" TargetMode="External"/><Relationship Id="rId21" Type="http://schemas.openxmlformats.org/officeDocument/2006/relationships/hyperlink" Target="http://ebookcentral.proquest.com/lib/pusan/detail.action?docID=1492888" TargetMode="External"/><Relationship Id="rId63" Type="http://schemas.openxmlformats.org/officeDocument/2006/relationships/hyperlink" Target="http://ebookcentral.proquest.com/lib/pusan/detail.action?docID=1632321" TargetMode="External"/><Relationship Id="rId159" Type="http://schemas.openxmlformats.org/officeDocument/2006/relationships/hyperlink" Target="http://ebookcentral.proquest.com/lib/pusan/detail.action?docID=1187229" TargetMode="External"/><Relationship Id="rId324" Type="http://schemas.openxmlformats.org/officeDocument/2006/relationships/hyperlink" Target="http://ebookcentral.proquest.com/lib/pusan/detail.action?docID=467713" TargetMode="External"/><Relationship Id="rId366" Type="http://schemas.openxmlformats.org/officeDocument/2006/relationships/hyperlink" Target="http://ebookcentral.proquest.com/lib/pusan/detail.action?docID=848695" TargetMode="External"/><Relationship Id="rId170" Type="http://schemas.openxmlformats.org/officeDocument/2006/relationships/hyperlink" Target="http://ebookcentral.proquest.com/lib/pusan/detail.action?docID=4340511" TargetMode="External"/><Relationship Id="rId191" Type="http://schemas.openxmlformats.org/officeDocument/2006/relationships/hyperlink" Target="http://ebookcentral.proquest.com/lib/pusan/detail.action?docID=241978" TargetMode="External"/><Relationship Id="rId205" Type="http://schemas.openxmlformats.org/officeDocument/2006/relationships/hyperlink" Target="http://ebookcentral.proquest.com/lib/pusan/detail.action?docID=456647" TargetMode="External"/><Relationship Id="rId226" Type="http://schemas.openxmlformats.org/officeDocument/2006/relationships/hyperlink" Target="http://ebookcentral.proquest.com/lib/pusan/detail.action?docID=1987484" TargetMode="External"/><Relationship Id="rId247" Type="http://schemas.openxmlformats.org/officeDocument/2006/relationships/hyperlink" Target="http://ebookcentral.proquest.com/lib/pusan/detail.action?docID=1204309" TargetMode="External"/><Relationship Id="rId107" Type="http://schemas.openxmlformats.org/officeDocument/2006/relationships/hyperlink" Target="http://ebookcentral.proquest.com/lib/pusan/detail.action?docID=1118277" TargetMode="External"/><Relationship Id="rId268" Type="http://schemas.openxmlformats.org/officeDocument/2006/relationships/hyperlink" Target="http://ebookcentral.proquest.com/lib/pusan/detail.action?docID=1513962" TargetMode="External"/><Relationship Id="rId289" Type="http://schemas.openxmlformats.org/officeDocument/2006/relationships/hyperlink" Target="http://ebookcentral.proquest.com/lib/pusan/detail.action?docID=988020" TargetMode="External"/><Relationship Id="rId11" Type="http://schemas.openxmlformats.org/officeDocument/2006/relationships/hyperlink" Target="http://ebookcentral.proquest.com/lib/pusan/detail.action?docID=4404222" TargetMode="External"/><Relationship Id="rId32" Type="http://schemas.openxmlformats.org/officeDocument/2006/relationships/hyperlink" Target="http://ebookcentral.proquest.com/lib/pusan/detail.action?docID=1852036" TargetMode="External"/><Relationship Id="rId53" Type="http://schemas.openxmlformats.org/officeDocument/2006/relationships/hyperlink" Target="http://ebookcentral.proquest.com/lib/pusan/detail.action?docID=1760514" TargetMode="External"/><Relationship Id="rId74" Type="http://schemas.openxmlformats.org/officeDocument/2006/relationships/hyperlink" Target="http://ebookcentral.proquest.com/lib/pusan/detail.action?docID=1117895" TargetMode="External"/><Relationship Id="rId128" Type="http://schemas.openxmlformats.org/officeDocument/2006/relationships/hyperlink" Target="http://ebookcentral.proquest.com/lib/pusan/detail.action?docID=1118086" TargetMode="External"/><Relationship Id="rId149" Type="http://schemas.openxmlformats.org/officeDocument/2006/relationships/hyperlink" Target="http://ebookcentral.proquest.com/lib/pusan/detail.action?docID=1665934" TargetMode="External"/><Relationship Id="rId314" Type="http://schemas.openxmlformats.org/officeDocument/2006/relationships/hyperlink" Target="http://ebookcentral.proquest.com/lib/pusan/detail.action?docID=1517909" TargetMode="External"/><Relationship Id="rId335" Type="http://schemas.openxmlformats.org/officeDocument/2006/relationships/hyperlink" Target="http://ebookcentral.proquest.com/lib/pusan/detail.action?docID=3444486" TargetMode="External"/><Relationship Id="rId356" Type="http://schemas.openxmlformats.org/officeDocument/2006/relationships/hyperlink" Target="http://ebookcentral.proquest.com/lib/pusan/detail.action?docID=2069202" TargetMode="External"/><Relationship Id="rId377" Type="http://schemas.openxmlformats.org/officeDocument/2006/relationships/hyperlink" Target="http://ebookcentral.proquest.com/lib/pusan/detail.action?docID=1495731" TargetMode="External"/><Relationship Id="rId5" Type="http://schemas.openxmlformats.org/officeDocument/2006/relationships/hyperlink" Target="http://ebookcentral.proquest.com/lib/pusan/detail.action?docID=1153208" TargetMode="External"/><Relationship Id="rId95" Type="http://schemas.openxmlformats.org/officeDocument/2006/relationships/hyperlink" Target="http://ebookcentral.proquest.com/lib/pusan/detail.action?docID=686561" TargetMode="External"/><Relationship Id="rId160" Type="http://schemas.openxmlformats.org/officeDocument/2006/relationships/hyperlink" Target="http://ebookcentral.proquest.com/lib/pusan/detail.action?docID=1187229" TargetMode="External"/><Relationship Id="rId181" Type="http://schemas.openxmlformats.org/officeDocument/2006/relationships/hyperlink" Target="http://ebookcentral.proquest.com/lib/pusan/detail.action?docID=737699" TargetMode="External"/><Relationship Id="rId216" Type="http://schemas.openxmlformats.org/officeDocument/2006/relationships/hyperlink" Target="http://ebookcentral.proquest.com/lib/pusan/detail.action?docID=1604931" TargetMode="External"/><Relationship Id="rId237" Type="http://schemas.openxmlformats.org/officeDocument/2006/relationships/hyperlink" Target="http://ebookcentral.proquest.com/lib/pusan/detail.action?docID=1630885" TargetMode="External"/><Relationship Id="rId258" Type="http://schemas.openxmlformats.org/officeDocument/2006/relationships/hyperlink" Target="http://ebookcentral.proquest.com/lib/pusan/detail.action?docID=1117857" TargetMode="External"/><Relationship Id="rId279" Type="http://schemas.openxmlformats.org/officeDocument/2006/relationships/hyperlink" Target="http://ebookcentral.proquest.com/lib/pusan/detail.action?docID=465480" TargetMode="External"/><Relationship Id="rId22" Type="http://schemas.openxmlformats.org/officeDocument/2006/relationships/hyperlink" Target="http://ebookcentral.proquest.com/lib/pusan/detail.action?docID=1492889" TargetMode="External"/><Relationship Id="rId43" Type="http://schemas.openxmlformats.org/officeDocument/2006/relationships/hyperlink" Target="http://ebookcentral.proquest.com/lib/pusan/detail.action?docID=928399" TargetMode="External"/><Relationship Id="rId64" Type="http://schemas.openxmlformats.org/officeDocument/2006/relationships/hyperlink" Target="http://ebookcentral.proquest.com/lib/pusan/detail.action?docID=1118466" TargetMode="External"/><Relationship Id="rId118" Type="http://schemas.openxmlformats.org/officeDocument/2006/relationships/hyperlink" Target="http://ebookcentral.proquest.com/lib/pusan/detail.action?docID=1115860" TargetMode="External"/><Relationship Id="rId139" Type="http://schemas.openxmlformats.org/officeDocument/2006/relationships/hyperlink" Target="http://ebookcentral.proquest.com/lib/pusan/detail.action?docID=893442" TargetMode="External"/><Relationship Id="rId290" Type="http://schemas.openxmlformats.org/officeDocument/2006/relationships/hyperlink" Target="http://ebookcentral.proquest.com/lib/pusan/detail.action?docID=439170" TargetMode="External"/><Relationship Id="rId304" Type="http://schemas.openxmlformats.org/officeDocument/2006/relationships/hyperlink" Target="http://ebookcentral.proquest.com/lib/pusan/detail.action?docID=1910021" TargetMode="External"/><Relationship Id="rId325" Type="http://schemas.openxmlformats.org/officeDocument/2006/relationships/hyperlink" Target="http://ebookcentral.proquest.com/lib/pusan/detail.action?docID=510469" TargetMode="External"/><Relationship Id="rId346" Type="http://schemas.openxmlformats.org/officeDocument/2006/relationships/hyperlink" Target="http://ebookcentral.proquest.com/lib/pusan/detail.action?docID=467640" TargetMode="External"/><Relationship Id="rId367" Type="http://schemas.openxmlformats.org/officeDocument/2006/relationships/hyperlink" Target="http://ebookcentral.proquest.com/lib/pusan/detail.action?docID=987997" TargetMode="External"/><Relationship Id="rId388" Type="http://schemas.openxmlformats.org/officeDocument/2006/relationships/hyperlink" Target="http://ebookcentral.proquest.com/lib/pusan/detail.action?docID=1117000" TargetMode="External"/><Relationship Id="rId85" Type="http://schemas.openxmlformats.org/officeDocument/2006/relationships/hyperlink" Target="http://ebookcentral.proquest.com/lib/pusan/detail.action?docID=1115918" TargetMode="External"/><Relationship Id="rId150" Type="http://schemas.openxmlformats.org/officeDocument/2006/relationships/hyperlink" Target="http://ebookcentral.proquest.com/lib/pusan/detail.action?docID=1116783" TargetMode="External"/><Relationship Id="rId171" Type="http://schemas.openxmlformats.org/officeDocument/2006/relationships/hyperlink" Target="http://ebookcentral.proquest.com/lib/pusan/detail.action?docID=645388" TargetMode="External"/><Relationship Id="rId192" Type="http://schemas.openxmlformats.org/officeDocument/2006/relationships/hyperlink" Target="http://ebookcentral.proquest.com/lib/pusan/detail.action?docID=167785" TargetMode="External"/><Relationship Id="rId206" Type="http://schemas.openxmlformats.org/officeDocument/2006/relationships/hyperlink" Target="http://ebookcentral.proquest.com/lib/pusan/detail.action?docID=1036315" TargetMode="External"/><Relationship Id="rId227" Type="http://schemas.openxmlformats.org/officeDocument/2006/relationships/hyperlink" Target="http://ebookcentral.proquest.com/lib/pusan/detail.action?docID=3042987" TargetMode="External"/><Relationship Id="rId248" Type="http://schemas.openxmlformats.org/officeDocument/2006/relationships/hyperlink" Target="http://ebookcentral.proquest.com/lib/pusan/detail.action?docID=1645178" TargetMode="External"/><Relationship Id="rId269" Type="http://schemas.openxmlformats.org/officeDocument/2006/relationships/hyperlink" Target="http://ebookcentral.proquest.com/lib/pusan/detail.action?docID=1513962" TargetMode="External"/><Relationship Id="rId12" Type="http://schemas.openxmlformats.org/officeDocument/2006/relationships/hyperlink" Target="http://ebookcentral.proquest.com/lib/pusan/detail.action?docID=1926195" TargetMode="External"/><Relationship Id="rId33" Type="http://schemas.openxmlformats.org/officeDocument/2006/relationships/hyperlink" Target="http://ebookcentral.proquest.com/lib/pusan/detail.action?docID=1179967" TargetMode="External"/><Relationship Id="rId108" Type="http://schemas.openxmlformats.org/officeDocument/2006/relationships/hyperlink" Target="http://ebookcentral.proquest.com/lib/pusan/detail.action?docID=1925327" TargetMode="External"/><Relationship Id="rId129" Type="http://schemas.openxmlformats.org/officeDocument/2006/relationships/hyperlink" Target="http://ebookcentral.proquest.com/lib/pusan/detail.action?docID=872834" TargetMode="External"/><Relationship Id="rId280" Type="http://schemas.openxmlformats.org/officeDocument/2006/relationships/hyperlink" Target="http://ebookcentral.proquest.com/lib/pusan/detail.action?docID=1211744" TargetMode="External"/><Relationship Id="rId315" Type="http://schemas.openxmlformats.org/officeDocument/2006/relationships/hyperlink" Target="http://ebookcentral.proquest.com/lib/pusan/detail.action?docID=1124345" TargetMode="External"/><Relationship Id="rId336" Type="http://schemas.openxmlformats.org/officeDocument/2006/relationships/hyperlink" Target="http://ebookcentral.proquest.com/lib/pusan/detail.action?docID=634946" TargetMode="External"/><Relationship Id="rId357" Type="http://schemas.openxmlformats.org/officeDocument/2006/relationships/hyperlink" Target="http://ebookcentral.proquest.com/lib/pusan/detail.action?docID=273870" TargetMode="External"/><Relationship Id="rId54" Type="http://schemas.openxmlformats.org/officeDocument/2006/relationships/hyperlink" Target="http://ebookcentral.proquest.com/lib/pusan/detail.action?docID=1116824" TargetMode="External"/><Relationship Id="rId75" Type="http://schemas.openxmlformats.org/officeDocument/2006/relationships/hyperlink" Target="http://ebookcentral.proquest.com/lib/pusan/detail.action?docID=1760483" TargetMode="External"/><Relationship Id="rId96" Type="http://schemas.openxmlformats.org/officeDocument/2006/relationships/hyperlink" Target="http://ebookcentral.proquest.com/lib/pusan/detail.action?docID=1117823" TargetMode="External"/><Relationship Id="rId140" Type="http://schemas.openxmlformats.org/officeDocument/2006/relationships/hyperlink" Target="http://ebookcentral.proquest.com/lib/pusan/detail.action?docID=1116971" TargetMode="External"/><Relationship Id="rId161" Type="http://schemas.openxmlformats.org/officeDocument/2006/relationships/hyperlink" Target="http://ebookcentral.proquest.com/lib/pusan/detail.action?docID=603205" TargetMode="External"/><Relationship Id="rId182" Type="http://schemas.openxmlformats.org/officeDocument/2006/relationships/hyperlink" Target="http://ebookcentral.proquest.com/lib/pusan/detail.action?docID=668220" TargetMode="External"/><Relationship Id="rId217" Type="http://schemas.openxmlformats.org/officeDocument/2006/relationships/hyperlink" Target="http://ebookcentral.proquest.com/lib/pusan/detail.action?docID=1099860" TargetMode="External"/><Relationship Id="rId378" Type="http://schemas.openxmlformats.org/officeDocument/2006/relationships/hyperlink" Target="http://ebookcentral.proquest.com/lib/pusan/detail.action?docID=2090756" TargetMode="External"/><Relationship Id="rId6" Type="http://schemas.openxmlformats.org/officeDocument/2006/relationships/hyperlink" Target="http://ebookcentral.proquest.com/lib/pusan/detail.action?docID=3004131" TargetMode="External"/><Relationship Id="rId238" Type="http://schemas.openxmlformats.org/officeDocument/2006/relationships/hyperlink" Target="http://ebookcentral.proquest.com/lib/pusan/detail.action?docID=1653629" TargetMode="External"/><Relationship Id="rId259" Type="http://schemas.openxmlformats.org/officeDocument/2006/relationships/hyperlink" Target="http://ebookcentral.proquest.com/lib/pusan/detail.action?docID=1760462" TargetMode="External"/><Relationship Id="rId23" Type="http://schemas.openxmlformats.org/officeDocument/2006/relationships/hyperlink" Target="http://ebookcentral.proquest.com/lib/pusan/detail.action?docID=1230221" TargetMode="External"/><Relationship Id="rId119" Type="http://schemas.openxmlformats.org/officeDocument/2006/relationships/hyperlink" Target="http://ebookcentral.proquest.com/lib/pusan/detail.action?docID=450835" TargetMode="External"/><Relationship Id="rId270" Type="http://schemas.openxmlformats.org/officeDocument/2006/relationships/hyperlink" Target="http://ebookcentral.proquest.com/lib/pusan/detail.action?docID=4561644" TargetMode="External"/><Relationship Id="rId291" Type="http://schemas.openxmlformats.org/officeDocument/2006/relationships/hyperlink" Target="http://ebookcentral.proquest.com/lib/pusan/detail.action?docID=439170" TargetMode="External"/><Relationship Id="rId305" Type="http://schemas.openxmlformats.org/officeDocument/2006/relationships/hyperlink" Target="http://ebookcentral.proquest.com/lib/pusan/detail.action?docID=1117938" TargetMode="External"/><Relationship Id="rId326" Type="http://schemas.openxmlformats.org/officeDocument/2006/relationships/hyperlink" Target="http://ebookcentral.proquest.com/lib/pusan/detail.action?docID=510469" TargetMode="External"/><Relationship Id="rId347" Type="http://schemas.openxmlformats.org/officeDocument/2006/relationships/hyperlink" Target="http://ebookcentral.proquest.com/lib/pusan/detail.action?docID=467640" TargetMode="External"/><Relationship Id="rId44" Type="http://schemas.openxmlformats.org/officeDocument/2006/relationships/hyperlink" Target="http://ebookcentral.proquest.com/lib/pusan/detail.action?docID=928399" TargetMode="External"/><Relationship Id="rId65" Type="http://schemas.openxmlformats.org/officeDocument/2006/relationships/hyperlink" Target="http://ebookcentral.proquest.com/lib/pusan/detail.action?docID=1118311" TargetMode="External"/><Relationship Id="rId86" Type="http://schemas.openxmlformats.org/officeDocument/2006/relationships/hyperlink" Target="http://ebookcentral.proquest.com/lib/pusan/detail.action?docID=1888843" TargetMode="External"/><Relationship Id="rId130" Type="http://schemas.openxmlformats.org/officeDocument/2006/relationships/hyperlink" Target="http://ebookcentral.proquest.com/lib/pusan/detail.action?docID=1054691" TargetMode="External"/><Relationship Id="rId151" Type="http://schemas.openxmlformats.org/officeDocument/2006/relationships/hyperlink" Target="http://ebookcentral.proquest.com/lib/pusan/detail.action?docID=1115852" TargetMode="External"/><Relationship Id="rId368" Type="http://schemas.openxmlformats.org/officeDocument/2006/relationships/hyperlink" Target="http://ebookcentral.proquest.com/lib/pusan/detail.action?docID=987997" TargetMode="External"/><Relationship Id="rId389" Type="http://schemas.openxmlformats.org/officeDocument/2006/relationships/hyperlink" Target="http://ebookcentral.proquest.com/lib/pusan/detail.action?docID=4751911" TargetMode="External"/><Relationship Id="rId172" Type="http://schemas.openxmlformats.org/officeDocument/2006/relationships/hyperlink" Target="http://ebookcentral.proquest.com/lib/pusan/detail.action?docID=645388" TargetMode="External"/><Relationship Id="rId193" Type="http://schemas.openxmlformats.org/officeDocument/2006/relationships/hyperlink" Target="http://ebookcentral.proquest.com/lib/pusan/detail.action?docID=1031935" TargetMode="External"/><Relationship Id="rId207" Type="http://schemas.openxmlformats.org/officeDocument/2006/relationships/hyperlink" Target="http://ebookcentral.proquest.com/lib/pusan/detail.action?docID=1036315" TargetMode="External"/><Relationship Id="rId228" Type="http://schemas.openxmlformats.org/officeDocument/2006/relationships/hyperlink" Target="http://ebookcentral.proquest.com/lib/pusan/detail.action?docID=1118141" TargetMode="External"/><Relationship Id="rId249" Type="http://schemas.openxmlformats.org/officeDocument/2006/relationships/hyperlink" Target="http://ebookcentral.proquest.com/lib/pusan/detail.action?docID=1987477" TargetMode="External"/><Relationship Id="rId13" Type="http://schemas.openxmlformats.org/officeDocument/2006/relationships/hyperlink" Target="http://ebookcentral.proquest.com/lib/pusan/detail.action?docID=994259" TargetMode="External"/><Relationship Id="rId109" Type="http://schemas.openxmlformats.org/officeDocument/2006/relationships/hyperlink" Target="http://ebookcentral.proquest.com/lib/pusan/detail.action?docID=1356314" TargetMode="External"/><Relationship Id="rId260" Type="http://schemas.openxmlformats.org/officeDocument/2006/relationships/hyperlink" Target="http://ebookcentral.proquest.com/lib/pusan/detail.action?docID=1852035" TargetMode="External"/><Relationship Id="rId281" Type="http://schemas.openxmlformats.org/officeDocument/2006/relationships/hyperlink" Target="http://ebookcentral.proquest.com/lib/pusan/detail.action?docID=1211744" TargetMode="External"/><Relationship Id="rId316" Type="http://schemas.openxmlformats.org/officeDocument/2006/relationships/hyperlink" Target="http://ebookcentral.proquest.com/lib/pusan/detail.action?docID=1124345" TargetMode="External"/><Relationship Id="rId337" Type="http://schemas.openxmlformats.org/officeDocument/2006/relationships/hyperlink" Target="http://ebookcentral.proquest.com/lib/pusan/detail.action?docID=634946" TargetMode="External"/><Relationship Id="rId34" Type="http://schemas.openxmlformats.org/officeDocument/2006/relationships/hyperlink" Target="http://ebookcentral.proquest.com/lib/pusan/detail.action?docID=219848" TargetMode="External"/><Relationship Id="rId55" Type="http://schemas.openxmlformats.org/officeDocument/2006/relationships/hyperlink" Target="http://ebookcentral.proquest.com/lib/pusan/detail.action?docID=1599992" TargetMode="External"/><Relationship Id="rId76" Type="http://schemas.openxmlformats.org/officeDocument/2006/relationships/hyperlink" Target="http://ebookcentral.proquest.com/lib/pusan/detail.action?docID=2082513" TargetMode="External"/><Relationship Id="rId97" Type="http://schemas.openxmlformats.org/officeDocument/2006/relationships/hyperlink" Target="http://ebookcentral.proquest.com/lib/pusan/detail.action?docID=1116671" TargetMode="External"/><Relationship Id="rId120" Type="http://schemas.openxmlformats.org/officeDocument/2006/relationships/hyperlink" Target="http://ebookcentral.proquest.com/lib/pusan/detail.action?docID=450835" TargetMode="External"/><Relationship Id="rId141" Type="http://schemas.openxmlformats.org/officeDocument/2006/relationships/hyperlink" Target="http://ebookcentral.proquest.com/lib/pusan/detail.action?docID=935793" TargetMode="External"/><Relationship Id="rId358" Type="http://schemas.openxmlformats.org/officeDocument/2006/relationships/hyperlink" Target="http://ebookcentral.proquest.com/lib/pusan/detail.action?docID=273870" TargetMode="External"/><Relationship Id="rId379" Type="http://schemas.openxmlformats.org/officeDocument/2006/relationships/hyperlink" Target="http://ebookcentral.proquest.com/lib/pusan/detail.action?docID=244064" TargetMode="External"/><Relationship Id="rId7" Type="http://schemas.openxmlformats.org/officeDocument/2006/relationships/hyperlink" Target="http://ebookcentral.proquest.com/lib/pusan/detail.action?docID=3004131" TargetMode="External"/><Relationship Id="rId162" Type="http://schemas.openxmlformats.org/officeDocument/2006/relationships/hyperlink" Target="http://ebookcentral.proquest.com/lib/pusan/detail.action?docID=603205" TargetMode="External"/><Relationship Id="rId183" Type="http://schemas.openxmlformats.org/officeDocument/2006/relationships/hyperlink" Target="http://ebookcentral.proquest.com/lib/pusan/detail.action?docID=668220" TargetMode="External"/><Relationship Id="rId218" Type="http://schemas.openxmlformats.org/officeDocument/2006/relationships/hyperlink" Target="http://ebookcentral.proquest.com/lib/pusan/detail.action?docID=1116400" TargetMode="External"/><Relationship Id="rId239" Type="http://schemas.openxmlformats.org/officeDocument/2006/relationships/hyperlink" Target="http://ebookcentral.proquest.com/lib/pusan/detail.action?docID=2009665" TargetMode="External"/><Relationship Id="rId390" Type="http://schemas.openxmlformats.org/officeDocument/2006/relationships/hyperlink" Target="http://ebookcentral.proquest.com/lib/pusan/detail.action?docID=1117952" TargetMode="External"/><Relationship Id="rId250" Type="http://schemas.openxmlformats.org/officeDocument/2006/relationships/hyperlink" Target="http://ebookcentral.proquest.com/lib/pusan/detail.action?docID=3004221" TargetMode="External"/><Relationship Id="rId271" Type="http://schemas.openxmlformats.org/officeDocument/2006/relationships/hyperlink" Target="http://ebookcentral.proquest.com/lib/pusan/detail.action?docID=1116984" TargetMode="External"/><Relationship Id="rId292" Type="http://schemas.openxmlformats.org/officeDocument/2006/relationships/hyperlink" Target="http://ebookcentral.proquest.com/lib/pusan/detail.action?docID=1118068" TargetMode="External"/><Relationship Id="rId306" Type="http://schemas.openxmlformats.org/officeDocument/2006/relationships/hyperlink" Target="http://ebookcentral.proquest.com/lib/pusan/detail.action?docID=1130370" TargetMode="External"/><Relationship Id="rId24" Type="http://schemas.openxmlformats.org/officeDocument/2006/relationships/hyperlink" Target="http://ebookcentral.proquest.com/lib/pusan/detail.action?docID=1116127" TargetMode="External"/><Relationship Id="rId45" Type="http://schemas.openxmlformats.org/officeDocument/2006/relationships/hyperlink" Target="http://ebookcentral.proquest.com/lib/pusan/detail.action?docID=328522" TargetMode="External"/><Relationship Id="rId66" Type="http://schemas.openxmlformats.org/officeDocument/2006/relationships/hyperlink" Target="http://ebookcentral.proquest.com/lib/pusan/detail.action?docID=872810" TargetMode="External"/><Relationship Id="rId87" Type="http://schemas.openxmlformats.org/officeDocument/2006/relationships/hyperlink" Target="http://ebookcentral.proquest.com/lib/pusan/detail.action?docID=1118363" TargetMode="External"/><Relationship Id="rId110" Type="http://schemas.openxmlformats.org/officeDocument/2006/relationships/hyperlink" Target="http://ebookcentral.proquest.com/lib/pusan/detail.action?docID=1356314" TargetMode="External"/><Relationship Id="rId131" Type="http://schemas.openxmlformats.org/officeDocument/2006/relationships/hyperlink" Target="http://ebookcentral.proquest.com/lib/pusan/detail.action?docID=673464" TargetMode="External"/><Relationship Id="rId327" Type="http://schemas.openxmlformats.org/officeDocument/2006/relationships/hyperlink" Target="http://ebookcentral.proquest.com/lib/pusan/detail.action?docID=972983" TargetMode="External"/><Relationship Id="rId348" Type="http://schemas.openxmlformats.org/officeDocument/2006/relationships/hyperlink" Target="http://ebookcentral.proquest.com/lib/pusan/detail.action?docID=1330422" TargetMode="External"/><Relationship Id="rId369" Type="http://schemas.openxmlformats.org/officeDocument/2006/relationships/hyperlink" Target="http://ebookcentral.proquest.com/lib/pusan/detail.action?docID=737752" TargetMode="External"/><Relationship Id="rId152" Type="http://schemas.openxmlformats.org/officeDocument/2006/relationships/hyperlink" Target="http://ebookcentral.proquest.com/lib/pusan/detail.action?docID=1116061" TargetMode="External"/><Relationship Id="rId173" Type="http://schemas.openxmlformats.org/officeDocument/2006/relationships/hyperlink" Target="http://ebookcentral.proquest.com/lib/pusan/detail.action?docID=214791" TargetMode="External"/><Relationship Id="rId194" Type="http://schemas.openxmlformats.org/officeDocument/2006/relationships/hyperlink" Target="http://ebookcentral.proquest.com/lib/pusan/detail.action?docID=1031935" TargetMode="External"/><Relationship Id="rId208" Type="http://schemas.openxmlformats.org/officeDocument/2006/relationships/hyperlink" Target="http://ebookcentral.proquest.com/lib/pusan/detail.action?docID=1992864" TargetMode="External"/><Relationship Id="rId229" Type="http://schemas.openxmlformats.org/officeDocument/2006/relationships/hyperlink" Target="http://ebookcentral.proquest.com/lib/pusan/detail.action?docID=3385170" TargetMode="External"/><Relationship Id="rId380" Type="http://schemas.openxmlformats.org/officeDocument/2006/relationships/hyperlink" Target="http://ebookcentral.proquest.com/lib/pusan/detail.action?docID=244064" TargetMode="External"/><Relationship Id="rId240" Type="http://schemas.openxmlformats.org/officeDocument/2006/relationships/hyperlink" Target="http://ebookcentral.proquest.com/lib/pusan/detail.action?docID=1982922" TargetMode="External"/><Relationship Id="rId261" Type="http://schemas.openxmlformats.org/officeDocument/2006/relationships/hyperlink" Target="http://ebookcentral.proquest.com/lib/pusan/detail.action?docID=1319098" TargetMode="External"/><Relationship Id="rId14" Type="http://schemas.openxmlformats.org/officeDocument/2006/relationships/hyperlink" Target="http://ebookcentral.proquest.com/lib/pusan/detail.action?docID=994259" TargetMode="External"/><Relationship Id="rId35" Type="http://schemas.openxmlformats.org/officeDocument/2006/relationships/hyperlink" Target="http://ebookcentral.proquest.com/lib/pusan/detail.action?docID=219848" TargetMode="External"/><Relationship Id="rId56" Type="http://schemas.openxmlformats.org/officeDocument/2006/relationships/hyperlink" Target="http://ebookcentral.proquest.com/lib/pusan/detail.action?docID=1115993" TargetMode="External"/><Relationship Id="rId77" Type="http://schemas.openxmlformats.org/officeDocument/2006/relationships/hyperlink" Target="http://ebookcentral.proquest.com/lib/pusan/detail.action?docID=4340819" TargetMode="External"/><Relationship Id="rId100" Type="http://schemas.openxmlformats.org/officeDocument/2006/relationships/hyperlink" Target="http://ebookcentral.proquest.com/lib/pusan/detail.action?docID=1118300" TargetMode="External"/><Relationship Id="rId282" Type="http://schemas.openxmlformats.org/officeDocument/2006/relationships/hyperlink" Target="http://ebookcentral.proquest.com/lib/pusan/detail.action?docID=677228" TargetMode="External"/><Relationship Id="rId317" Type="http://schemas.openxmlformats.org/officeDocument/2006/relationships/hyperlink" Target="http://ebookcentral.proquest.com/lib/pusan/detail.action?docID=1543634" TargetMode="External"/><Relationship Id="rId338" Type="http://schemas.openxmlformats.org/officeDocument/2006/relationships/hyperlink" Target="http://ebookcentral.proquest.com/lib/pusan/detail.action?docID=958251" TargetMode="External"/><Relationship Id="rId359" Type="http://schemas.openxmlformats.org/officeDocument/2006/relationships/hyperlink" Target="http://ebookcentral.proquest.com/lib/pusan/detail.action?docID=1370312" TargetMode="External"/><Relationship Id="rId8" Type="http://schemas.openxmlformats.org/officeDocument/2006/relationships/hyperlink" Target="http://ebookcentral.proquest.com/lib/pusan/detail.action?docID=691213" TargetMode="External"/><Relationship Id="rId98" Type="http://schemas.openxmlformats.org/officeDocument/2006/relationships/hyperlink" Target="http://ebookcentral.proquest.com/lib/pusan/detail.action?docID=1118137" TargetMode="External"/><Relationship Id="rId121" Type="http://schemas.openxmlformats.org/officeDocument/2006/relationships/hyperlink" Target="http://ebookcentral.proquest.com/lib/pusan/detail.action?docID=2064171" TargetMode="External"/><Relationship Id="rId142" Type="http://schemas.openxmlformats.org/officeDocument/2006/relationships/hyperlink" Target="http://ebookcentral.proquest.com/lib/pusan/detail.action?docID=2002437" TargetMode="External"/><Relationship Id="rId163" Type="http://schemas.openxmlformats.org/officeDocument/2006/relationships/hyperlink" Target="http://ebookcentral.proquest.com/lib/pusan/detail.action?docID=323844" TargetMode="External"/><Relationship Id="rId184" Type="http://schemas.openxmlformats.org/officeDocument/2006/relationships/hyperlink" Target="http://ebookcentral.proquest.com/lib/pusan/detail.action?docID=866988" TargetMode="External"/><Relationship Id="rId219" Type="http://schemas.openxmlformats.org/officeDocument/2006/relationships/hyperlink" Target="http://ebookcentral.proquest.com/lib/pusan/detail.action?docID=886175" TargetMode="External"/><Relationship Id="rId370" Type="http://schemas.openxmlformats.org/officeDocument/2006/relationships/hyperlink" Target="http://ebookcentral.proquest.com/lib/pusan/detail.action?docID=737752" TargetMode="External"/><Relationship Id="rId391" Type="http://schemas.openxmlformats.org/officeDocument/2006/relationships/hyperlink" Target="http://ebookcentral.proquest.com/lib/pusan/detail.action?docID=1766411" TargetMode="External"/><Relationship Id="rId230" Type="http://schemas.openxmlformats.org/officeDocument/2006/relationships/hyperlink" Target="http://ebookcentral.proquest.com/lib/pusan/detail.action?docID=3385190" TargetMode="External"/><Relationship Id="rId251" Type="http://schemas.openxmlformats.org/officeDocument/2006/relationships/hyperlink" Target="http://ebookcentral.proquest.com/lib/pusan/detail.action?docID=467723" TargetMode="External"/><Relationship Id="rId25" Type="http://schemas.openxmlformats.org/officeDocument/2006/relationships/hyperlink" Target="http://ebookcentral.proquest.com/lib/pusan/detail.action?docID=1224178" TargetMode="External"/><Relationship Id="rId46" Type="http://schemas.openxmlformats.org/officeDocument/2006/relationships/hyperlink" Target="http://ebookcentral.proquest.com/lib/pusan/detail.action?docID=328522" TargetMode="External"/><Relationship Id="rId67" Type="http://schemas.openxmlformats.org/officeDocument/2006/relationships/hyperlink" Target="http://ebookcentral.proquest.com/lib/pusan/detail.action?docID=1116261" TargetMode="External"/><Relationship Id="rId272" Type="http://schemas.openxmlformats.org/officeDocument/2006/relationships/hyperlink" Target="http://ebookcentral.proquest.com/lib/pusan/detail.action?docID=1576057" TargetMode="External"/><Relationship Id="rId293" Type="http://schemas.openxmlformats.org/officeDocument/2006/relationships/hyperlink" Target="http://ebookcentral.proquest.com/lib/pusan/detail.action?docID=1666246" TargetMode="External"/><Relationship Id="rId307" Type="http://schemas.openxmlformats.org/officeDocument/2006/relationships/hyperlink" Target="http://ebookcentral.proquest.com/lib/pusan/detail.action?docID=337580" TargetMode="External"/><Relationship Id="rId328" Type="http://schemas.openxmlformats.org/officeDocument/2006/relationships/hyperlink" Target="http://ebookcentral.proquest.com/lib/pusan/detail.action?docID=972983" TargetMode="External"/><Relationship Id="rId349" Type="http://schemas.openxmlformats.org/officeDocument/2006/relationships/hyperlink" Target="http://ebookcentral.proquest.com/lib/pusan/detail.action?docID=1330422" TargetMode="External"/><Relationship Id="rId88" Type="http://schemas.openxmlformats.org/officeDocument/2006/relationships/hyperlink" Target="http://ebookcentral.proquest.com/lib/pusan/detail.action?docID=1116928" TargetMode="External"/><Relationship Id="rId111" Type="http://schemas.openxmlformats.org/officeDocument/2006/relationships/hyperlink" Target="http://ebookcentral.proquest.com/lib/pusan/detail.action?docID=1129346" TargetMode="External"/><Relationship Id="rId132" Type="http://schemas.openxmlformats.org/officeDocument/2006/relationships/hyperlink" Target="http://ebookcentral.proquest.com/lib/pusan/detail.action?docID=1115976" TargetMode="External"/><Relationship Id="rId153" Type="http://schemas.openxmlformats.org/officeDocument/2006/relationships/hyperlink" Target="http://ebookcentral.proquest.com/lib/pusan/detail.action?docID=965051" TargetMode="External"/><Relationship Id="rId174" Type="http://schemas.openxmlformats.org/officeDocument/2006/relationships/hyperlink" Target="http://ebookcentral.proquest.com/lib/pusan/detail.action?docID=214791" TargetMode="External"/><Relationship Id="rId195" Type="http://schemas.openxmlformats.org/officeDocument/2006/relationships/hyperlink" Target="http://ebookcentral.proquest.com/lib/pusan/detail.action?docID=1244850" TargetMode="External"/><Relationship Id="rId209" Type="http://schemas.openxmlformats.org/officeDocument/2006/relationships/hyperlink" Target="http://ebookcentral.proquest.com/lib/pusan/detail.action?docID=2082627" TargetMode="External"/><Relationship Id="rId360" Type="http://schemas.openxmlformats.org/officeDocument/2006/relationships/hyperlink" Target="http://ebookcentral.proquest.com/lib/pusan/detail.action?docID=483774" TargetMode="External"/><Relationship Id="rId381" Type="http://schemas.openxmlformats.org/officeDocument/2006/relationships/hyperlink" Target="http://ebookcentral.proquest.com/lib/pusan/detail.action?docID=1116382" TargetMode="External"/><Relationship Id="rId220" Type="http://schemas.openxmlformats.org/officeDocument/2006/relationships/hyperlink" Target="http://ebookcentral.proquest.com/lib/pusan/detail.action?docID=886175" TargetMode="External"/><Relationship Id="rId241" Type="http://schemas.openxmlformats.org/officeDocument/2006/relationships/hyperlink" Target="http://ebookcentral.proquest.com/lib/pusan/detail.action?docID=1564707" TargetMode="External"/><Relationship Id="rId15" Type="http://schemas.openxmlformats.org/officeDocument/2006/relationships/hyperlink" Target="http://ebookcentral.proquest.com/lib/pusan/detail.action?docID=1024489" TargetMode="External"/><Relationship Id="rId36" Type="http://schemas.openxmlformats.org/officeDocument/2006/relationships/hyperlink" Target="http://ebookcentral.proquest.com/lib/pusan/detail.action?docID=634896" TargetMode="External"/><Relationship Id="rId57" Type="http://schemas.openxmlformats.org/officeDocument/2006/relationships/hyperlink" Target="http://ebookcentral.proquest.com/lib/pusan/detail.action?docID=1116413" TargetMode="External"/><Relationship Id="rId262" Type="http://schemas.openxmlformats.org/officeDocument/2006/relationships/hyperlink" Target="http://ebookcentral.proquest.com/lib/pusan/detail.action?docID=1319098" TargetMode="External"/><Relationship Id="rId283" Type="http://schemas.openxmlformats.org/officeDocument/2006/relationships/hyperlink" Target="http://ebookcentral.proquest.com/lib/pusan/detail.action?docID=677228" TargetMode="External"/><Relationship Id="rId318" Type="http://schemas.openxmlformats.org/officeDocument/2006/relationships/hyperlink" Target="http://ebookcentral.proquest.com/lib/pusan/detail.action?docID=1543634" TargetMode="External"/><Relationship Id="rId339" Type="http://schemas.openxmlformats.org/officeDocument/2006/relationships/hyperlink" Target="http://ebookcentral.proquest.com/lib/pusan/detail.action?docID=367553" TargetMode="External"/><Relationship Id="rId78" Type="http://schemas.openxmlformats.org/officeDocument/2006/relationships/hyperlink" Target="http://ebookcentral.proquest.com/lib/pusan/detail.action?docID=1116922" TargetMode="External"/><Relationship Id="rId99" Type="http://schemas.openxmlformats.org/officeDocument/2006/relationships/hyperlink" Target="http://ebookcentral.proquest.com/lib/pusan/detail.action?docID=1760505" TargetMode="External"/><Relationship Id="rId101" Type="http://schemas.openxmlformats.org/officeDocument/2006/relationships/hyperlink" Target="http://ebookcentral.proquest.com/lib/pusan/detail.action?docID=228851" TargetMode="External"/><Relationship Id="rId122" Type="http://schemas.openxmlformats.org/officeDocument/2006/relationships/hyperlink" Target="http://ebookcentral.proquest.com/lib/pusan/detail.action?docID=1116478" TargetMode="External"/><Relationship Id="rId143" Type="http://schemas.openxmlformats.org/officeDocument/2006/relationships/hyperlink" Target="http://ebookcentral.proquest.com/lib/pusan/detail.action?docID=666802" TargetMode="External"/><Relationship Id="rId164" Type="http://schemas.openxmlformats.org/officeDocument/2006/relationships/hyperlink" Target="http://ebookcentral.proquest.com/lib/pusan/detail.action?docID=510924" TargetMode="External"/><Relationship Id="rId185" Type="http://schemas.openxmlformats.org/officeDocument/2006/relationships/hyperlink" Target="http://ebookcentral.proquest.com/lib/pusan/detail.action?docID=866988" TargetMode="External"/><Relationship Id="rId350" Type="http://schemas.openxmlformats.org/officeDocument/2006/relationships/hyperlink" Target="http://ebookcentral.proquest.com/lib/pusan/detail.action?docID=770889" TargetMode="External"/><Relationship Id="rId371" Type="http://schemas.openxmlformats.org/officeDocument/2006/relationships/hyperlink" Target="http://ebookcentral.proquest.com/lib/pusan/detail.action?docID=2002511" TargetMode="External"/><Relationship Id="rId9" Type="http://schemas.openxmlformats.org/officeDocument/2006/relationships/hyperlink" Target="http://ebookcentral.proquest.com/lib/pusan/detail.action?docID=691213" TargetMode="External"/><Relationship Id="rId210" Type="http://schemas.openxmlformats.org/officeDocument/2006/relationships/hyperlink" Target="http://ebookcentral.proquest.com/lib/pusan/detail.action?docID=1117096" TargetMode="External"/><Relationship Id="rId392" Type="http://schemas.openxmlformats.org/officeDocument/2006/relationships/hyperlink" Target="http://ebookcentral.proquest.com/lib/pusan/detail.action?docID=1370448" TargetMode="External"/><Relationship Id="rId26" Type="http://schemas.openxmlformats.org/officeDocument/2006/relationships/hyperlink" Target="http://ebookcentral.proquest.com/lib/pusan/detail.action?docID=1224178" TargetMode="External"/><Relationship Id="rId231" Type="http://schemas.openxmlformats.org/officeDocument/2006/relationships/hyperlink" Target="http://ebookcentral.proquest.com/lib/pusan/detail.action?docID=1056883" TargetMode="External"/><Relationship Id="rId252" Type="http://schemas.openxmlformats.org/officeDocument/2006/relationships/hyperlink" Target="http://ebookcentral.proquest.com/lib/pusan/detail.action?docID=467723" TargetMode="External"/><Relationship Id="rId273" Type="http://schemas.openxmlformats.org/officeDocument/2006/relationships/hyperlink" Target="http://ebookcentral.proquest.com/lib/pusan/detail.action?docID=957223" TargetMode="External"/><Relationship Id="rId294" Type="http://schemas.openxmlformats.org/officeDocument/2006/relationships/hyperlink" Target="http://ebookcentral.proquest.com/lib/pusan/detail.action?docID=771324" TargetMode="External"/><Relationship Id="rId308" Type="http://schemas.openxmlformats.org/officeDocument/2006/relationships/hyperlink" Target="http://ebookcentral.proquest.com/lib/pusan/detail.action?docID=337580" TargetMode="External"/><Relationship Id="rId329" Type="http://schemas.openxmlformats.org/officeDocument/2006/relationships/hyperlink" Target="http://ebookcentral.proquest.com/lib/pusan/detail.action?docID=957228" TargetMode="External"/><Relationship Id="rId47" Type="http://schemas.openxmlformats.org/officeDocument/2006/relationships/hyperlink" Target="http://ebookcentral.proquest.com/lib/pusan/detail.action?docID=1582745" TargetMode="External"/><Relationship Id="rId68" Type="http://schemas.openxmlformats.org/officeDocument/2006/relationships/hyperlink" Target="http://ebookcentral.proquest.com/lib/pusan/detail.action?docID=1779574" TargetMode="External"/><Relationship Id="rId89" Type="http://schemas.openxmlformats.org/officeDocument/2006/relationships/hyperlink" Target="http://ebookcentral.proquest.com/lib/pusan/detail.action?docID=1204227" TargetMode="External"/><Relationship Id="rId112" Type="http://schemas.openxmlformats.org/officeDocument/2006/relationships/hyperlink" Target="http://ebookcentral.proquest.com/lib/pusan/detail.action?docID=1010231" TargetMode="External"/><Relationship Id="rId133" Type="http://schemas.openxmlformats.org/officeDocument/2006/relationships/hyperlink" Target="http://ebookcentral.proquest.com/lib/pusan/detail.action?docID=1192535" TargetMode="External"/><Relationship Id="rId154" Type="http://schemas.openxmlformats.org/officeDocument/2006/relationships/hyperlink" Target="http://ebookcentral.proquest.com/lib/pusan/detail.action?docID=965051" TargetMode="External"/><Relationship Id="rId175" Type="http://schemas.openxmlformats.org/officeDocument/2006/relationships/hyperlink" Target="http://ebookcentral.proquest.com/lib/pusan/detail.action?docID=467703" TargetMode="External"/><Relationship Id="rId340" Type="http://schemas.openxmlformats.org/officeDocument/2006/relationships/hyperlink" Target="http://ebookcentral.proquest.com/lib/pusan/detail.action?docID=367553" TargetMode="External"/><Relationship Id="rId361" Type="http://schemas.openxmlformats.org/officeDocument/2006/relationships/hyperlink" Target="http://ebookcentral.proquest.com/lib/pusan/detail.action?docID=1118476" TargetMode="External"/><Relationship Id="rId196" Type="http://schemas.openxmlformats.org/officeDocument/2006/relationships/hyperlink" Target="http://ebookcentral.proquest.com/lib/pusan/detail.action?docID=1244850" TargetMode="External"/><Relationship Id="rId200" Type="http://schemas.openxmlformats.org/officeDocument/2006/relationships/hyperlink" Target="http://ebookcentral.proquest.com/lib/pusan/detail.action?docID=1724911" TargetMode="External"/><Relationship Id="rId382" Type="http://schemas.openxmlformats.org/officeDocument/2006/relationships/hyperlink" Target="http://ebookcentral.proquest.com/lib/pusan/detail.action?docID=1605071" TargetMode="External"/><Relationship Id="rId16" Type="http://schemas.openxmlformats.org/officeDocument/2006/relationships/hyperlink" Target="http://ebookcentral.proquest.com/lib/pusan/detail.action?docID=1024489" TargetMode="External"/><Relationship Id="rId221" Type="http://schemas.openxmlformats.org/officeDocument/2006/relationships/hyperlink" Target="http://ebookcentral.proquest.com/lib/pusan/detail.action?docID=1126578" TargetMode="External"/><Relationship Id="rId242" Type="http://schemas.openxmlformats.org/officeDocument/2006/relationships/hyperlink" Target="http://ebookcentral.proquest.com/lib/pusan/detail.action?docID=1211740" TargetMode="External"/><Relationship Id="rId263" Type="http://schemas.openxmlformats.org/officeDocument/2006/relationships/hyperlink" Target="http://ebookcentral.proquest.com/lib/pusan/detail.action?docID=1170042" TargetMode="External"/><Relationship Id="rId284" Type="http://schemas.openxmlformats.org/officeDocument/2006/relationships/hyperlink" Target="http://ebookcentral.proquest.com/lib/pusan/detail.action?docID=451985" TargetMode="External"/><Relationship Id="rId319" Type="http://schemas.openxmlformats.org/officeDocument/2006/relationships/hyperlink" Target="http://ebookcentral.proquest.com/lib/pusan/detail.action?docID=995736" TargetMode="External"/><Relationship Id="rId37" Type="http://schemas.openxmlformats.org/officeDocument/2006/relationships/hyperlink" Target="http://ebookcentral.proquest.com/lib/pusan/detail.action?docID=634896" TargetMode="External"/><Relationship Id="rId58" Type="http://schemas.openxmlformats.org/officeDocument/2006/relationships/hyperlink" Target="http://ebookcentral.proquest.com/lib/pusan/detail.action?docID=1632372" TargetMode="External"/><Relationship Id="rId79" Type="http://schemas.openxmlformats.org/officeDocument/2006/relationships/hyperlink" Target="http://ebookcentral.proquest.com/lib/pusan/detail.action?docID=1115795" TargetMode="External"/><Relationship Id="rId102" Type="http://schemas.openxmlformats.org/officeDocument/2006/relationships/hyperlink" Target="http://ebookcentral.proquest.com/lib/pusan/detail.action?docID=228851" TargetMode="External"/><Relationship Id="rId123" Type="http://schemas.openxmlformats.org/officeDocument/2006/relationships/hyperlink" Target="http://ebookcentral.proquest.com/lib/pusan/detail.action?docID=1579825" TargetMode="External"/><Relationship Id="rId144" Type="http://schemas.openxmlformats.org/officeDocument/2006/relationships/hyperlink" Target="http://ebookcentral.proquest.com/lib/pusan/detail.action?docID=2048979" TargetMode="External"/><Relationship Id="rId330" Type="http://schemas.openxmlformats.org/officeDocument/2006/relationships/hyperlink" Target="http://ebookcentral.proquest.com/lib/pusan/detail.action?docID=957228" TargetMode="External"/><Relationship Id="rId90" Type="http://schemas.openxmlformats.org/officeDocument/2006/relationships/hyperlink" Target="http://ebookcentral.proquest.com/lib/pusan/detail.action?docID=1888928" TargetMode="External"/><Relationship Id="rId165" Type="http://schemas.openxmlformats.org/officeDocument/2006/relationships/hyperlink" Target="http://ebookcentral.proquest.com/lib/pusan/detail.action?docID=1116221" TargetMode="External"/><Relationship Id="rId186" Type="http://schemas.openxmlformats.org/officeDocument/2006/relationships/hyperlink" Target="http://ebookcentral.proquest.com/lib/pusan/detail.action?docID=691875" TargetMode="External"/><Relationship Id="rId351" Type="http://schemas.openxmlformats.org/officeDocument/2006/relationships/hyperlink" Target="http://ebookcentral.proquest.com/lib/pusan/detail.action?docID=770889" TargetMode="External"/><Relationship Id="rId372" Type="http://schemas.openxmlformats.org/officeDocument/2006/relationships/hyperlink" Target="http://ebookcentral.proquest.com/lib/pusan/detail.action?docID=878460" TargetMode="External"/><Relationship Id="rId393" Type="http://schemas.openxmlformats.org/officeDocument/2006/relationships/hyperlink" Target="http://ebookcentral.proquest.com/lib/pusan/detail.action?docID=1778672" TargetMode="External"/><Relationship Id="rId211" Type="http://schemas.openxmlformats.org/officeDocument/2006/relationships/hyperlink" Target="http://ebookcentral.proquest.com/lib/pusan/detail.action?docID=3061181" TargetMode="External"/><Relationship Id="rId232" Type="http://schemas.openxmlformats.org/officeDocument/2006/relationships/hyperlink" Target="http://ebookcentral.proquest.com/lib/pusan/detail.action?docID=1056883" TargetMode="External"/><Relationship Id="rId253" Type="http://schemas.openxmlformats.org/officeDocument/2006/relationships/hyperlink" Target="http://ebookcentral.proquest.com/lib/pusan/detail.action?docID=1116349" TargetMode="External"/><Relationship Id="rId274" Type="http://schemas.openxmlformats.org/officeDocument/2006/relationships/hyperlink" Target="http://ebookcentral.proquest.com/lib/pusan/detail.action?docID=957223" TargetMode="External"/><Relationship Id="rId295" Type="http://schemas.openxmlformats.org/officeDocument/2006/relationships/hyperlink" Target="http://ebookcentral.proquest.com/lib/pusan/detail.action?docID=771324" TargetMode="External"/><Relationship Id="rId309" Type="http://schemas.openxmlformats.org/officeDocument/2006/relationships/hyperlink" Target="http://ebookcentral.proquest.com/lib/pusan/detail.action?docID=2002448" TargetMode="External"/><Relationship Id="rId27" Type="http://schemas.openxmlformats.org/officeDocument/2006/relationships/hyperlink" Target="http://ebookcentral.proquest.com/lib/pusan/detail.action?docID=491544" TargetMode="External"/><Relationship Id="rId48" Type="http://schemas.openxmlformats.org/officeDocument/2006/relationships/hyperlink" Target="http://ebookcentral.proquest.com/lib/pusan/detail.action?docID=1582745" TargetMode="External"/><Relationship Id="rId69" Type="http://schemas.openxmlformats.org/officeDocument/2006/relationships/hyperlink" Target="http://ebookcentral.proquest.com/lib/pusan/detail.action?docID=1492865" TargetMode="External"/><Relationship Id="rId113" Type="http://schemas.openxmlformats.org/officeDocument/2006/relationships/hyperlink" Target="http://ebookcentral.proquest.com/lib/pusan/detail.action?docID=1010231" TargetMode="External"/><Relationship Id="rId134" Type="http://schemas.openxmlformats.org/officeDocument/2006/relationships/hyperlink" Target="http://ebookcentral.proquest.com/lib/pusan/detail.action?docID=1192535" TargetMode="External"/><Relationship Id="rId320" Type="http://schemas.openxmlformats.org/officeDocument/2006/relationships/hyperlink" Target="http://ebookcentral.proquest.com/lib/pusan/detail.action?docID=254293" TargetMode="External"/><Relationship Id="rId80" Type="http://schemas.openxmlformats.org/officeDocument/2006/relationships/hyperlink" Target="http://ebookcentral.proquest.com/lib/pusan/detail.action?docID=1116504" TargetMode="External"/><Relationship Id="rId155" Type="http://schemas.openxmlformats.org/officeDocument/2006/relationships/hyperlink" Target="http://ebookcentral.proquest.com/lib/pusan/detail.action?docID=1128373" TargetMode="External"/><Relationship Id="rId176" Type="http://schemas.openxmlformats.org/officeDocument/2006/relationships/hyperlink" Target="http://ebookcentral.proquest.com/lib/pusan/detail.action?docID=467703" TargetMode="External"/><Relationship Id="rId197" Type="http://schemas.openxmlformats.org/officeDocument/2006/relationships/hyperlink" Target="http://ebookcentral.proquest.com/lib/pusan/detail.action?docID=994650" TargetMode="External"/><Relationship Id="rId341" Type="http://schemas.openxmlformats.org/officeDocument/2006/relationships/hyperlink" Target="http://ebookcentral.proquest.com/lib/pusan/detail.action?docID=467738" TargetMode="External"/><Relationship Id="rId362" Type="http://schemas.openxmlformats.org/officeDocument/2006/relationships/hyperlink" Target="http://ebookcentral.proquest.com/lib/pusan/detail.action?docID=1863998" TargetMode="External"/><Relationship Id="rId383" Type="http://schemas.openxmlformats.org/officeDocument/2006/relationships/hyperlink" Target="http://ebookcentral.proquest.com/lib/pusan/detail.action?docID=1170362" TargetMode="External"/><Relationship Id="rId201" Type="http://schemas.openxmlformats.org/officeDocument/2006/relationships/hyperlink" Target="http://ebookcentral.proquest.com/lib/pusan/detail.action?docID=1724911" TargetMode="External"/><Relationship Id="rId222" Type="http://schemas.openxmlformats.org/officeDocument/2006/relationships/hyperlink" Target="http://ebookcentral.proquest.com/lib/pusan/detail.action?docID=1126578" TargetMode="External"/><Relationship Id="rId243" Type="http://schemas.openxmlformats.org/officeDocument/2006/relationships/hyperlink" Target="http://ebookcentral.proquest.com/lib/pusan/detail.action?docID=1211740" TargetMode="External"/><Relationship Id="rId264" Type="http://schemas.openxmlformats.org/officeDocument/2006/relationships/hyperlink" Target="http://ebookcentral.proquest.com/lib/pusan/detail.action?docID=1170042" TargetMode="External"/><Relationship Id="rId285" Type="http://schemas.openxmlformats.org/officeDocument/2006/relationships/hyperlink" Target="http://ebookcentral.proquest.com/lib/pusan/detail.action?docID=451985" TargetMode="External"/><Relationship Id="rId17" Type="http://schemas.openxmlformats.org/officeDocument/2006/relationships/hyperlink" Target="http://ebookcentral.proquest.com/lib/pusan/detail.action?docID=371416" TargetMode="External"/><Relationship Id="rId38" Type="http://schemas.openxmlformats.org/officeDocument/2006/relationships/hyperlink" Target="http://ebookcentral.proquest.com/lib/pusan/detail.action?docID=1791054" TargetMode="External"/><Relationship Id="rId59" Type="http://schemas.openxmlformats.org/officeDocument/2006/relationships/hyperlink" Target="http://ebookcentral.proquest.com/lib/pusan/detail.action?docID=717619" TargetMode="External"/><Relationship Id="rId103" Type="http://schemas.openxmlformats.org/officeDocument/2006/relationships/hyperlink" Target="http://ebookcentral.proquest.com/lib/pusan/detail.action?docID=1760507" TargetMode="External"/><Relationship Id="rId124" Type="http://schemas.openxmlformats.org/officeDocument/2006/relationships/hyperlink" Target="http://ebookcentral.proquest.com/lib/pusan/detail.action?docID=1579825" TargetMode="External"/><Relationship Id="rId310" Type="http://schemas.openxmlformats.org/officeDocument/2006/relationships/hyperlink" Target="http://ebookcentral.proquest.com/lib/pusan/detail.action?docID=1826550" TargetMode="External"/><Relationship Id="rId70" Type="http://schemas.openxmlformats.org/officeDocument/2006/relationships/hyperlink" Target="http://ebookcentral.proquest.com/lib/pusan/detail.action?docID=1118418" TargetMode="External"/><Relationship Id="rId91" Type="http://schemas.openxmlformats.org/officeDocument/2006/relationships/hyperlink" Target="http://ebookcentral.proquest.com/lib/pusan/detail.action?docID=1710491" TargetMode="External"/><Relationship Id="rId145" Type="http://schemas.openxmlformats.org/officeDocument/2006/relationships/hyperlink" Target="http://ebookcentral.proquest.com/lib/pusan/detail.action?docID=1047118" TargetMode="External"/><Relationship Id="rId166" Type="http://schemas.openxmlformats.org/officeDocument/2006/relationships/hyperlink" Target="http://ebookcentral.proquest.com/lib/pusan/detail.action?docID=511535" TargetMode="External"/><Relationship Id="rId187" Type="http://schemas.openxmlformats.org/officeDocument/2006/relationships/hyperlink" Target="http://ebookcentral.proquest.com/lib/pusan/detail.action?docID=691875" TargetMode="External"/><Relationship Id="rId331" Type="http://schemas.openxmlformats.org/officeDocument/2006/relationships/hyperlink" Target="http://ebookcentral.proquest.com/lib/pusan/detail.action?docID=919561" TargetMode="External"/><Relationship Id="rId352" Type="http://schemas.openxmlformats.org/officeDocument/2006/relationships/hyperlink" Target="http://ebookcentral.proquest.com/lib/pusan/detail.action?docID=3015774" TargetMode="External"/><Relationship Id="rId373" Type="http://schemas.openxmlformats.org/officeDocument/2006/relationships/hyperlink" Target="http://ebookcentral.proquest.com/lib/pusan/detail.action?docID=1369156" TargetMode="External"/><Relationship Id="rId394" Type="http://schemas.openxmlformats.org/officeDocument/2006/relationships/hyperlink" Target="http://ebookcentral.proquest.com/lib/pusan/detail.action?docID=2082660" TargetMode="External"/><Relationship Id="rId1" Type="http://schemas.openxmlformats.org/officeDocument/2006/relationships/hyperlink" Target="http://ebookcentral.proquest.com/lib/pusan/detail.action?docID=2082695" TargetMode="External"/><Relationship Id="rId212" Type="http://schemas.openxmlformats.org/officeDocument/2006/relationships/hyperlink" Target="http://ebookcentral.proquest.com/lib/pusan/detail.action?docID=3061181" TargetMode="External"/><Relationship Id="rId233" Type="http://schemas.openxmlformats.org/officeDocument/2006/relationships/hyperlink" Target="http://ebookcentral.proquest.com/lib/pusan/detail.action?docID=939399" TargetMode="External"/><Relationship Id="rId254" Type="http://schemas.openxmlformats.org/officeDocument/2006/relationships/hyperlink" Target="http://ebookcentral.proquest.com/lib/pusan/detail.action?docID=879167" TargetMode="External"/><Relationship Id="rId28" Type="http://schemas.openxmlformats.org/officeDocument/2006/relationships/hyperlink" Target="http://ebookcentral.proquest.com/lib/pusan/detail.action?docID=491544" TargetMode="External"/><Relationship Id="rId49" Type="http://schemas.openxmlformats.org/officeDocument/2006/relationships/hyperlink" Target="http://ebookcentral.proquest.com/lib/pusan/detail.action?docID=468131" TargetMode="External"/><Relationship Id="rId114" Type="http://schemas.openxmlformats.org/officeDocument/2006/relationships/hyperlink" Target="http://ebookcentral.proquest.com/lib/pusan/detail.action?docID=1077583" TargetMode="External"/><Relationship Id="rId275" Type="http://schemas.openxmlformats.org/officeDocument/2006/relationships/hyperlink" Target="http://ebookcentral.proquest.com/lib/pusan/detail.action?docID=3331404" TargetMode="External"/><Relationship Id="rId296" Type="http://schemas.openxmlformats.org/officeDocument/2006/relationships/hyperlink" Target="http://ebookcentral.proquest.com/lib/pusan/detail.action?docID=1116759" TargetMode="External"/><Relationship Id="rId300" Type="http://schemas.openxmlformats.org/officeDocument/2006/relationships/hyperlink" Target="http://ebookcentral.proquest.com/lib/pusan/detail.action?docID=1056604" TargetMode="External"/><Relationship Id="rId60" Type="http://schemas.openxmlformats.org/officeDocument/2006/relationships/hyperlink" Target="http://ebookcentral.proquest.com/lib/pusan/detail.action?docID=799386" TargetMode="External"/><Relationship Id="rId81" Type="http://schemas.openxmlformats.org/officeDocument/2006/relationships/hyperlink" Target="http://ebookcentral.proquest.com/lib/pusan/detail.action?docID=1116444" TargetMode="External"/><Relationship Id="rId135" Type="http://schemas.openxmlformats.org/officeDocument/2006/relationships/hyperlink" Target="http://ebookcentral.proquest.com/lib/pusan/detail.action?docID=1115804" TargetMode="External"/><Relationship Id="rId156" Type="http://schemas.openxmlformats.org/officeDocument/2006/relationships/hyperlink" Target="http://ebookcentral.proquest.com/lib/pusan/detail.action?docID=1128373" TargetMode="External"/><Relationship Id="rId177" Type="http://schemas.openxmlformats.org/officeDocument/2006/relationships/hyperlink" Target="http://ebookcentral.proquest.com/lib/pusan/detail.action?docID=635130" TargetMode="External"/><Relationship Id="rId198" Type="http://schemas.openxmlformats.org/officeDocument/2006/relationships/hyperlink" Target="http://ebookcentral.proquest.com/lib/pusan/detail.action?docID=3252970" TargetMode="External"/><Relationship Id="rId321" Type="http://schemas.openxmlformats.org/officeDocument/2006/relationships/hyperlink" Target="http://ebookcentral.proquest.com/lib/pusan/detail.action?docID=1575960" TargetMode="External"/><Relationship Id="rId342" Type="http://schemas.openxmlformats.org/officeDocument/2006/relationships/hyperlink" Target="http://ebookcentral.proquest.com/lib/pusan/detail.action?docID=467738" TargetMode="External"/><Relationship Id="rId363" Type="http://schemas.openxmlformats.org/officeDocument/2006/relationships/hyperlink" Target="http://ebookcentral.proquest.com/lib/pusan/detail.action?docID=1495730" TargetMode="External"/><Relationship Id="rId384" Type="http://schemas.openxmlformats.org/officeDocument/2006/relationships/hyperlink" Target="http://ebookcentral.proquest.com/lib/pusan/detail.action?docID=1170362" TargetMode="External"/><Relationship Id="rId202" Type="http://schemas.openxmlformats.org/officeDocument/2006/relationships/hyperlink" Target="http://ebookcentral.proquest.com/lib/pusan/detail.action?docID=3054150" TargetMode="External"/><Relationship Id="rId223" Type="http://schemas.openxmlformats.org/officeDocument/2006/relationships/hyperlink" Target="http://ebookcentral.proquest.com/lib/pusan/detail.action?docID=1812877" TargetMode="External"/><Relationship Id="rId244" Type="http://schemas.openxmlformats.org/officeDocument/2006/relationships/hyperlink" Target="http://ebookcentral.proquest.com/lib/pusan/detail.action?docID=1398562" TargetMode="External"/><Relationship Id="rId18" Type="http://schemas.openxmlformats.org/officeDocument/2006/relationships/hyperlink" Target="http://ebookcentral.proquest.com/lib/pusan/detail.action?docID=4342903" TargetMode="External"/><Relationship Id="rId39" Type="http://schemas.openxmlformats.org/officeDocument/2006/relationships/hyperlink" Target="http://ebookcentral.proquest.com/lib/pusan/detail.action?docID=1108001" TargetMode="External"/><Relationship Id="rId265" Type="http://schemas.openxmlformats.org/officeDocument/2006/relationships/hyperlink" Target="http://ebookcentral.proquest.com/lib/pusan/detail.action?docID=1116505" TargetMode="External"/><Relationship Id="rId286" Type="http://schemas.openxmlformats.org/officeDocument/2006/relationships/hyperlink" Target="http://ebookcentral.proquest.com/lib/pusan/detail.action?docID=219897" TargetMode="External"/><Relationship Id="rId50" Type="http://schemas.openxmlformats.org/officeDocument/2006/relationships/hyperlink" Target="http://ebookcentral.proquest.com/lib/pusan/detail.action?docID=1118261" TargetMode="External"/><Relationship Id="rId104" Type="http://schemas.openxmlformats.org/officeDocument/2006/relationships/hyperlink" Target="http://ebookcentral.proquest.com/lib/pusan/detail.action?docID=1118351" TargetMode="External"/><Relationship Id="rId125" Type="http://schemas.openxmlformats.org/officeDocument/2006/relationships/hyperlink" Target="http://ebookcentral.proquest.com/lib/pusan/detail.action?docID=489460" TargetMode="External"/><Relationship Id="rId146" Type="http://schemas.openxmlformats.org/officeDocument/2006/relationships/hyperlink" Target="http://ebookcentral.proquest.com/lib/pusan/detail.action?docID=4556776" TargetMode="External"/><Relationship Id="rId167" Type="http://schemas.openxmlformats.org/officeDocument/2006/relationships/hyperlink" Target="http://ebookcentral.proquest.com/lib/pusan/detail.action?docID=511535" TargetMode="External"/><Relationship Id="rId188" Type="http://schemas.openxmlformats.org/officeDocument/2006/relationships/hyperlink" Target="http://ebookcentral.proquest.com/lib/pusan/detail.action?docID=491425" TargetMode="External"/><Relationship Id="rId311" Type="http://schemas.openxmlformats.org/officeDocument/2006/relationships/hyperlink" Target="http://ebookcentral.proquest.com/lib/pusan/detail.action?docID=1987460" TargetMode="External"/><Relationship Id="rId332" Type="http://schemas.openxmlformats.org/officeDocument/2006/relationships/hyperlink" Target="http://ebookcentral.proquest.com/lib/pusan/detail.action?docID=919561" TargetMode="External"/><Relationship Id="rId353" Type="http://schemas.openxmlformats.org/officeDocument/2006/relationships/hyperlink" Target="http://ebookcentral.proquest.com/lib/pusan/detail.action?docID=3015774" TargetMode="External"/><Relationship Id="rId374" Type="http://schemas.openxmlformats.org/officeDocument/2006/relationships/hyperlink" Target="http://ebookcentral.proquest.com/lib/pusan/detail.action?docID=2069245" TargetMode="External"/><Relationship Id="rId395" Type="http://schemas.openxmlformats.org/officeDocument/2006/relationships/printerSettings" Target="../printerSettings/printerSettings1.bin"/><Relationship Id="rId71" Type="http://schemas.openxmlformats.org/officeDocument/2006/relationships/hyperlink" Target="http://ebookcentral.proquest.com/lib/pusan/detail.action?docID=1370341" TargetMode="External"/><Relationship Id="rId92" Type="http://schemas.openxmlformats.org/officeDocument/2006/relationships/hyperlink" Target="http://ebookcentral.proquest.com/lib/pusan/detail.action?docID=1077590" TargetMode="External"/><Relationship Id="rId213" Type="http://schemas.openxmlformats.org/officeDocument/2006/relationships/hyperlink" Target="http://ebookcentral.proquest.com/lib/pusan/detail.action?docID=1481234" TargetMode="External"/><Relationship Id="rId234" Type="http://schemas.openxmlformats.org/officeDocument/2006/relationships/hyperlink" Target="http://ebookcentral.proquest.com/lib/pusan/detail.action?docID=939399" TargetMode="External"/><Relationship Id="rId2" Type="http://schemas.openxmlformats.org/officeDocument/2006/relationships/hyperlink" Target="http://ebookcentral.proquest.com/lib/pusan/detail.action?docID=993116" TargetMode="External"/><Relationship Id="rId29" Type="http://schemas.openxmlformats.org/officeDocument/2006/relationships/hyperlink" Target="http://ebookcentral.proquest.com/lib/pusan/detail.action?docID=2073971" TargetMode="External"/><Relationship Id="rId255" Type="http://schemas.openxmlformats.org/officeDocument/2006/relationships/hyperlink" Target="http://ebookcentral.proquest.com/lib/pusan/detail.action?docID=2055274" TargetMode="External"/><Relationship Id="rId276" Type="http://schemas.openxmlformats.org/officeDocument/2006/relationships/hyperlink" Target="http://ebookcentral.proquest.com/lib/pusan/detail.action?docID=2194131" TargetMode="External"/><Relationship Id="rId297" Type="http://schemas.openxmlformats.org/officeDocument/2006/relationships/hyperlink" Target="http://ebookcentral.proquest.com/lib/pusan/detail.action?docID=881745" TargetMode="External"/><Relationship Id="rId40" Type="http://schemas.openxmlformats.org/officeDocument/2006/relationships/hyperlink" Target="http://ebookcentral.proquest.com/lib/pusan/detail.action?docID=1108001" TargetMode="External"/><Relationship Id="rId115" Type="http://schemas.openxmlformats.org/officeDocument/2006/relationships/hyperlink" Target="http://ebookcentral.proquest.com/lib/pusan/detail.action?docID=1604886" TargetMode="External"/><Relationship Id="rId136" Type="http://schemas.openxmlformats.org/officeDocument/2006/relationships/hyperlink" Target="http://ebookcentral.proquest.com/lib/pusan/detail.action?docID=1116306" TargetMode="External"/><Relationship Id="rId157" Type="http://schemas.openxmlformats.org/officeDocument/2006/relationships/hyperlink" Target="http://ebookcentral.proquest.com/lib/pusan/detail.action?docID=178580" TargetMode="External"/><Relationship Id="rId178" Type="http://schemas.openxmlformats.org/officeDocument/2006/relationships/hyperlink" Target="http://ebookcentral.proquest.com/lib/pusan/detail.action?docID=635130" TargetMode="External"/><Relationship Id="rId301" Type="http://schemas.openxmlformats.org/officeDocument/2006/relationships/hyperlink" Target="http://ebookcentral.proquest.com/lib/pusan/detail.action?docID=1118286" TargetMode="External"/><Relationship Id="rId322" Type="http://schemas.openxmlformats.org/officeDocument/2006/relationships/hyperlink" Target="http://ebookcentral.proquest.com/lib/pusan/detail.action?docID=1575960" TargetMode="External"/><Relationship Id="rId343" Type="http://schemas.openxmlformats.org/officeDocument/2006/relationships/hyperlink" Target="http://ebookcentral.proquest.com/lib/pusan/detail.action?docID=1135734" TargetMode="External"/><Relationship Id="rId364" Type="http://schemas.openxmlformats.org/officeDocument/2006/relationships/hyperlink" Target="http://ebookcentral.proquest.com/lib/pusan/detail.action?docID=2082604" TargetMode="External"/><Relationship Id="rId61" Type="http://schemas.openxmlformats.org/officeDocument/2006/relationships/hyperlink" Target="http://ebookcentral.proquest.com/lib/pusan/detail.action?docID=799386" TargetMode="External"/><Relationship Id="rId82" Type="http://schemas.openxmlformats.org/officeDocument/2006/relationships/hyperlink" Target="http://ebookcentral.proquest.com/lib/pusan/detail.action?docID=1116259" TargetMode="External"/><Relationship Id="rId199" Type="http://schemas.openxmlformats.org/officeDocument/2006/relationships/hyperlink" Target="http://ebookcentral.proquest.com/lib/pusan/detail.action?docID=3252970" TargetMode="External"/><Relationship Id="rId203" Type="http://schemas.openxmlformats.org/officeDocument/2006/relationships/hyperlink" Target="http://ebookcentral.proquest.com/lib/pusan/detail.action?docID=3054150" TargetMode="External"/><Relationship Id="rId385" Type="http://schemas.openxmlformats.org/officeDocument/2006/relationships/hyperlink" Target="http://ebookcentral.proquest.com/lib/pusan/detail.action?docID=1760318" TargetMode="External"/><Relationship Id="rId19" Type="http://schemas.openxmlformats.org/officeDocument/2006/relationships/hyperlink" Target="http://ebookcentral.proquest.com/lib/pusan/detail.action?docID=1115959" TargetMode="External"/><Relationship Id="rId224" Type="http://schemas.openxmlformats.org/officeDocument/2006/relationships/hyperlink" Target="http://ebookcentral.proquest.com/lib/pusan/detail.action?docID=1492887" TargetMode="External"/><Relationship Id="rId245" Type="http://schemas.openxmlformats.org/officeDocument/2006/relationships/hyperlink" Target="http://ebookcentral.proquest.com/lib/pusan/detail.action?docID=1398562" TargetMode="External"/><Relationship Id="rId266" Type="http://schemas.openxmlformats.org/officeDocument/2006/relationships/hyperlink" Target="http://ebookcentral.proquest.com/lib/pusan/detail.action?docID=1112820" TargetMode="External"/><Relationship Id="rId287" Type="http://schemas.openxmlformats.org/officeDocument/2006/relationships/hyperlink" Target="http://ebookcentral.proquest.com/lib/pusan/detail.action?docID=988020" TargetMode="External"/><Relationship Id="rId30" Type="http://schemas.openxmlformats.org/officeDocument/2006/relationships/hyperlink" Target="http://ebookcentral.proquest.com/lib/pusan/detail.action?docID=973930" TargetMode="External"/><Relationship Id="rId105" Type="http://schemas.openxmlformats.org/officeDocument/2006/relationships/hyperlink" Target="http://ebookcentral.proquest.com/lib/pusan/detail.action?docID=2082665" TargetMode="External"/><Relationship Id="rId126" Type="http://schemas.openxmlformats.org/officeDocument/2006/relationships/hyperlink" Target="http://ebookcentral.proquest.com/lib/pusan/detail.action?docID=489460" TargetMode="External"/><Relationship Id="rId147" Type="http://schemas.openxmlformats.org/officeDocument/2006/relationships/hyperlink" Target="http://ebookcentral.proquest.com/lib/pusan/detail.action?docID=677476" TargetMode="External"/><Relationship Id="rId168" Type="http://schemas.openxmlformats.org/officeDocument/2006/relationships/hyperlink" Target="http://ebookcentral.proquest.com/lib/pusan/detail.action?docID=304599" TargetMode="External"/><Relationship Id="rId312" Type="http://schemas.openxmlformats.org/officeDocument/2006/relationships/hyperlink" Target="http://ebookcentral.proquest.com/lib/pusan/detail.action?docID=1115826" TargetMode="External"/><Relationship Id="rId333" Type="http://schemas.openxmlformats.org/officeDocument/2006/relationships/hyperlink" Target="http://ebookcentral.proquest.com/lib/pusan/detail.action?docID=1579814" TargetMode="External"/><Relationship Id="rId354" Type="http://schemas.openxmlformats.org/officeDocument/2006/relationships/hyperlink" Target="http://ebookcentral.proquest.com/lib/pusan/detail.action?docID=1099902" TargetMode="External"/><Relationship Id="rId51" Type="http://schemas.openxmlformats.org/officeDocument/2006/relationships/hyperlink" Target="http://ebookcentral.proquest.com/lib/pusan/detail.action?docID=1118218" TargetMode="External"/><Relationship Id="rId72" Type="http://schemas.openxmlformats.org/officeDocument/2006/relationships/hyperlink" Target="http://ebookcentral.proquest.com/lib/pusan/detail.action?docID=1710502" TargetMode="External"/><Relationship Id="rId93" Type="http://schemas.openxmlformats.org/officeDocument/2006/relationships/hyperlink" Target="http://ebookcentral.proquest.com/lib/pusan/detail.action?docID=2082186" TargetMode="External"/><Relationship Id="rId189" Type="http://schemas.openxmlformats.org/officeDocument/2006/relationships/hyperlink" Target="http://ebookcentral.proquest.com/lib/pusan/detail.action?docID=491425" TargetMode="External"/><Relationship Id="rId375" Type="http://schemas.openxmlformats.org/officeDocument/2006/relationships/hyperlink" Target="http://ebookcentral.proquest.com/lib/pusan/detail.action?docID=3033441" TargetMode="External"/><Relationship Id="rId3" Type="http://schemas.openxmlformats.org/officeDocument/2006/relationships/hyperlink" Target="http://ebookcentral.proquest.com/lib/pusan/detail.action?docID=2082281" TargetMode="External"/><Relationship Id="rId214" Type="http://schemas.openxmlformats.org/officeDocument/2006/relationships/hyperlink" Target="http://ebookcentral.proquest.com/lib/pusan/detail.action?docID=1117069" TargetMode="External"/><Relationship Id="rId235" Type="http://schemas.openxmlformats.org/officeDocument/2006/relationships/hyperlink" Target="http://ebookcentral.proquest.com/lib/pusan/detail.action?docID=1386594" TargetMode="External"/><Relationship Id="rId256" Type="http://schemas.openxmlformats.org/officeDocument/2006/relationships/hyperlink" Target="http://ebookcentral.proquest.com/lib/pusan/detail.action?docID=1117064" TargetMode="External"/><Relationship Id="rId277" Type="http://schemas.openxmlformats.org/officeDocument/2006/relationships/hyperlink" Target="http://ebookcentral.proquest.com/lib/pusan/detail.action?docID=2194131" TargetMode="External"/><Relationship Id="rId298" Type="http://schemas.openxmlformats.org/officeDocument/2006/relationships/hyperlink" Target="http://ebookcentral.proquest.com/lib/pusan/detail.action?docID=1117916" TargetMode="External"/><Relationship Id="rId116" Type="http://schemas.openxmlformats.org/officeDocument/2006/relationships/hyperlink" Target="http://ebookcentral.proquest.com/lib/pusan/detail.action?docID=1833605" TargetMode="External"/><Relationship Id="rId137" Type="http://schemas.openxmlformats.org/officeDocument/2006/relationships/hyperlink" Target="http://ebookcentral.proquest.com/lib/pusan/detail.action?docID=2082539" TargetMode="External"/><Relationship Id="rId158" Type="http://schemas.openxmlformats.org/officeDocument/2006/relationships/hyperlink" Target="http://ebookcentral.proquest.com/lib/pusan/detail.action?docID=178580" TargetMode="External"/><Relationship Id="rId302" Type="http://schemas.openxmlformats.org/officeDocument/2006/relationships/hyperlink" Target="http://ebookcentral.proquest.com/lib/pusan/detail.action?docID=1458338" TargetMode="External"/><Relationship Id="rId323" Type="http://schemas.openxmlformats.org/officeDocument/2006/relationships/hyperlink" Target="http://ebookcentral.proquest.com/lib/pusan/detail.action?docID=467713" TargetMode="External"/><Relationship Id="rId344" Type="http://schemas.openxmlformats.org/officeDocument/2006/relationships/hyperlink" Target="http://ebookcentral.proquest.com/lib/pusan/detail.action?docID=1135734" TargetMode="External"/><Relationship Id="rId20" Type="http://schemas.openxmlformats.org/officeDocument/2006/relationships/hyperlink" Target="http://ebookcentral.proquest.com/lib/pusan/detail.action?docID=2121050" TargetMode="External"/><Relationship Id="rId41" Type="http://schemas.openxmlformats.org/officeDocument/2006/relationships/hyperlink" Target="http://ebookcentral.proquest.com/lib/pusan/detail.action?docID=1582733" TargetMode="External"/><Relationship Id="rId62" Type="http://schemas.openxmlformats.org/officeDocument/2006/relationships/hyperlink" Target="http://ebookcentral.proquest.com/lib/pusan/detail.action?docID=1118203" TargetMode="External"/><Relationship Id="rId83" Type="http://schemas.openxmlformats.org/officeDocument/2006/relationships/hyperlink" Target="http://ebookcentral.proquest.com/lib/pusan/detail.action?docID=1115751" TargetMode="External"/><Relationship Id="rId179" Type="http://schemas.openxmlformats.org/officeDocument/2006/relationships/hyperlink" Target="http://ebookcentral.proquest.com/lib/pusan/detail.action?docID=682194" TargetMode="External"/><Relationship Id="rId365" Type="http://schemas.openxmlformats.org/officeDocument/2006/relationships/hyperlink" Target="http://ebookcentral.proquest.com/lib/pusan/detail.action?docID=848695" TargetMode="External"/><Relationship Id="rId386" Type="http://schemas.openxmlformats.org/officeDocument/2006/relationships/hyperlink" Target="http://ebookcentral.proquest.com/lib/pusan/detail.action?docID=1852015" TargetMode="External"/><Relationship Id="rId190" Type="http://schemas.openxmlformats.org/officeDocument/2006/relationships/hyperlink" Target="http://ebookcentral.proquest.com/lib/pusan/detail.action?docID=241978" TargetMode="External"/><Relationship Id="rId204" Type="http://schemas.openxmlformats.org/officeDocument/2006/relationships/hyperlink" Target="http://ebookcentral.proquest.com/lib/pusan/detail.action?docID=456647" TargetMode="External"/><Relationship Id="rId225" Type="http://schemas.openxmlformats.org/officeDocument/2006/relationships/hyperlink" Target="http://ebookcentral.proquest.com/lib/pusan/detail.action?docID=1116950" TargetMode="External"/><Relationship Id="rId246" Type="http://schemas.openxmlformats.org/officeDocument/2006/relationships/hyperlink" Target="http://ebookcentral.proquest.com/lib/pusan/detail.action?docID=968604" TargetMode="External"/><Relationship Id="rId267" Type="http://schemas.openxmlformats.org/officeDocument/2006/relationships/hyperlink" Target="http://ebookcentral.proquest.com/lib/pusan/detail.action?docID=1112820" TargetMode="External"/><Relationship Id="rId288" Type="http://schemas.openxmlformats.org/officeDocument/2006/relationships/hyperlink" Target="http://ebookcentral.proquest.com/lib/pusan/detail.action?docID=219897" TargetMode="External"/><Relationship Id="rId106" Type="http://schemas.openxmlformats.org/officeDocument/2006/relationships/hyperlink" Target="http://ebookcentral.proquest.com/lib/pusan/detail.action?docID=1118395" TargetMode="External"/><Relationship Id="rId127" Type="http://schemas.openxmlformats.org/officeDocument/2006/relationships/hyperlink" Target="http://ebookcentral.proquest.com/lib/pusan/detail.action?docID=1115844" TargetMode="External"/><Relationship Id="rId313" Type="http://schemas.openxmlformats.org/officeDocument/2006/relationships/hyperlink" Target="http://ebookcentral.proquest.com/lib/pusan/detail.action?docID=1517909" TargetMode="External"/><Relationship Id="rId10" Type="http://schemas.openxmlformats.org/officeDocument/2006/relationships/hyperlink" Target="http://ebookcentral.proquest.com/lib/pusan/detail.action?docID=1492862" TargetMode="External"/><Relationship Id="rId31" Type="http://schemas.openxmlformats.org/officeDocument/2006/relationships/hyperlink" Target="http://ebookcentral.proquest.com/lib/pusan/detail.action?docID=1426634" TargetMode="External"/><Relationship Id="rId52" Type="http://schemas.openxmlformats.org/officeDocument/2006/relationships/hyperlink" Target="http://ebookcentral.proquest.com/lib/pusan/detail.action?docID=1118204" TargetMode="External"/><Relationship Id="rId73" Type="http://schemas.openxmlformats.org/officeDocument/2006/relationships/hyperlink" Target="http://ebookcentral.proquest.com/lib/pusan/detail.action?docID=1632134" TargetMode="External"/><Relationship Id="rId94" Type="http://schemas.openxmlformats.org/officeDocument/2006/relationships/hyperlink" Target="http://ebookcentral.proquest.com/lib/pusan/detail.action?docID=1116822" TargetMode="External"/><Relationship Id="rId148" Type="http://schemas.openxmlformats.org/officeDocument/2006/relationships/hyperlink" Target="http://ebookcentral.proquest.com/lib/pusan/detail.action?docID=3420806" TargetMode="External"/><Relationship Id="rId169" Type="http://schemas.openxmlformats.org/officeDocument/2006/relationships/hyperlink" Target="http://ebookcentral.proquest.com/lib/pusan/detail.action?docID=304599" TargetMode="External"/><Relationship Id="rId334" Type="http://schemas.openxmlformats.org/officeDocument/2006/relationships/hyperlink" Target="http://ebookcentral.proquest.com/lib/pusan/detail.action?docID=1579814" TargetMode="External"/><Relationship Id="rId355" Type="http://schemas.openxmlformats.org/officeDocument/2006/relationships/hyperlink" Target="http://ebookcentral.proquest.com/lib/pusan/detail.action?docID=1099902" TargetMode="External"/><Relationship Id="rId376" Type="http://schemas.openxmlformats.org/officeDocument/2006/relationships/hyperlink" Target="http://ebookcentral.proquest.com/lib/pusan/detail.action?docID=1115789" TargetMode="External"/><Relationship Id="rId4" Type="http://schemas.openxmlformats.org/officeDocument/2006/relationships/hyperlink" Target="http://ebookcentral.proquest.com/lib/pusan/detail.action?docID=1118288" TargetMode="External"/><Relationship Id="rId180" Type="http://schemas.openxmlformats.org/officeDocument/2006/relationships/hyperlink" Target="http://ebookcentral.proquest.com/lib/pusan/detail.action?docID=682194" TargetMode="External"/><Relationship Id="rId215" Type="http://schemas.openxmlformats.org/officeDocument/2006/relationships/hyperlink" Target="http://ebookcentral.proquest.com/lib/pusan/detail.action?docID=1073493" TargetMode="External"/><Relationship Id="rId236" Type="http://schemas.openxmlformats.org/officeDocument/2006/relationships/hyperlink" Target="http://ebookcentral.proquest.com/lib/pusan/detail.action?docID=1123138" TargetMode="External"/><Relationship Id="rId257" Type="http://schemas.openxmlformats.org/officeDocument/2006/relationships/hyperlink" Target="http://ebookcentral.proquest.com/lib/pusan/detail.action?docID=4768379" TargetMode="External"/><Relationship Id="rId278" Type="http://schemas.openxmlformats.org/officeDocument/2006/relationships/hyperlink" Target="http://ebookcentral.proquest.com/lib/pusan/detail.action?docID=465480" TargetMode="External"/><Relationship Id="rId303" Type="http://schemas.openxmlformats.org/officeDocument/2006/relationships/hyperlink" Target="http://ebookcentral.proquest.com/lib/pusan/detail.action?docID=1458248" TargetMode="External"/><Relationship Id="rId42" Type="http://schemas.openxmlformats.org/officeDocument/2006/relationships/hyperlink" Target="http://ebookcentral.proquest.com/lib/pusan/detail.action?docID=1582733" TargetMode="External"/><Relationship Id="rId84" Type="http://schemas.openxmlformats.org/officeDocument/2006/relationships/hyperlink" Target="http://ebookcentral.proquest.com/lib/pusan/detail.action?docID=1116987" TargetMode="External"/><Relationship Id="rId138" Type="http://schemas.openxmlformats.org/officeDocument/2006/relationships/hyperlink" Target="http://ebookcentral.proquest.com/lib/pusan/detail.action?docID=1495739" TargetMode="External"/><Relationship Id="rId345" Type="http://schemas.openxmlformats.org/officeDocument/2006/relationships/hyperlink" Target="http://ebookcentral.proquest.com/lib/pusan/detail.action?docID=3054614" TargetMode="External"/><Relationship Id="rId387" Type="http://schemas.openxmlformats.org/officeDocument/2006/relationships/hyperlink" Target="http://ebookcentral.proquest.com/lib/pusan/detail.action?docID=66196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97"/>
  <sheetViews>
    <sheetView tabSelected="1" workbookViewId="0">
      <selection sqref="A1:I1"/>
    </sheetView>
  </sheetViews>
  <sheetFormatPr defaultRowHeight="16.5" x14ac:dyDescent="0.3"/>
  <cols>
    <col min="1" max="1" width="44.25" customWidth="1"/>
    <col min="2" max="2" width="12.875" customWidth="1"/>
    <col min="3" max="3" width="13.375" customWidth="1"/>
    <col min="7" max="7" width="13.625" customWidth="1"/>
  </cols>
  <sheetData>
    <row r="1" spans="1:15" ht="20.25" x14ac:dyDescent="0.3">
      <c r="A1" s="6" t="s">
        <v>1205</v>
      </c>
      <c r="B1" s="7"/>
      <c r="C1" s="7"/>
      <c r="D1" s="7"/>
      <c r="E1" s="7"/>
      <c r="F1" s="7"/>
      <c r="G1" s="7"/>
      <c r="H1" s="7"/>
      <c r="I1" s="7"/>
    </row>
    <row r="3" spans="1:15" ht="30" customHeight="1" x14ac:dyDescent="0.3">
      <c r="A3" s="1" t="s">
        <v>0</v>
      </c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1" t="s">
        <v>6</v>
      </c>
      <c r="H3" s="2" t="s">
        <v>7</v>
      </c>
      <c r="I3" s="2" t="s">
        <v>8</v>
      </c>
    </row>
    <row r="4" spans="1:15" x14ac:dyDescent="0.3">
      <c r="A4" s="3" t="s">
        <v>9</v>
      </c>
      <c r="B4" s="3" t="s">
        <v>10</v>
      </c>
      <c r="C4" s="3" t="s">
        <v>11</v>
      </c>
      <c r="D4" s="3" t="s">
        <v>12</v>
      </c>
      <c r="E4" s="4">
        <v>41795</v>
      </c>
      <c r="F4" s="3">
        <v>1</v>
      </c>
      <c r="G4" s="3" t="s">
        <v>13</v>
      </c>
      <c r="H4" s="3" t="s">
        <v>14</v>
      </c>
      <c r="I4" s="8" t="s">
        <v>15</v>
      </c>
      <c r="J4" s="5"/>
      <c r="K4" s="5"/>
      <c r="L4" s="5"/>
      <c r="M4" s="5"/>
      <c r="N4" s="5"/>
      <c r="O4" s="5"/>
    </row>
    <row r="5" spans="1:15" x14ac:dyDescent="0.3">
      <c r="A5" s="3" t="s">
        <v>16</v>
      </c>
      <c r="B5" s="3" t="str">
        <f>"9781402031328"</f>
        <v>9781402031328</v>
      </c>
      <c r="C5" s="3" t="str">
        <f>"9781402031335"</f>
        <v>9781402031335</v>
      </c>
      <c r="D5" s="3" t="s">
        <v>17</v>
      </c>
      <c r="E5" s="4">
        <v>39281</v>
      </c>
      <c r="F5" s="3">
        <v>1</v>
      </c>
      <c r="G5" s="3" t="s">
        <v>18</v>
      </c>
      <c r="H5" s="3" t="s">
        <v>19</v>
      </c>
      <c r="I5" s="8" t="s">
        <v>1206</v>
      </c>
      <c r="J5" s="5"/>
      <c r="K5" s="5"/>
      <c r="L5" s="5"/>
      <c r="M5" s="5"/>
      <c r="N5" s="5"/>
      <c r="O5" s="5"/>
    </row>
    <row r="6" spans="1:15" x14ac:dyDescent="0.3">
      <c r="A6" s="3" t="s">
        <v>20</v>
      </c>
      <c r="B6" s="3" t="s">
        <v>21</v>
      </c>
      <c r="C6" s="3" t="s">
        <v>22</v>
      </c>
      <c r="D6" s="3" t="s">
        <v>12</v>
      </c>
      <c r="E6" s="4">
        <v>41942</v>
      </c>
      <c r="F6" s="3">
        <v>1</v>
      </c>
      <c r="G6" s="3" t="s">
        <v>23</v>
      </c>
      <c r="H6" s="3" t="s">
        <v>14</v>
      </c>
      <c r="I6" s="8" t="s">
        <v>24</v>
      </c>
      <c r="J6" s="5"/>
      <c r="K6" s="5"/>
      <c r="L6" s="5"/>
      <c r="M6" s="5"/>
      <c r="N6" s="5"/>
      <c r="O6" s="5"/>
    </row>
    <row r="7" spans="1:15" x14ac:dyDescent="0.3">
      <c r="A7" s="3" t="s">
        <v>25</v>
      </c>
      <c r="B7" s="3" t="s">
        <v>26</v>
      </c>
      <c r="C7" s="3" t="s">
        <v>27</v>
      </c>
      <c r="D7" s="3" t="s">
        <v>12</v>
      </c>
      <c r="E7" s="4">
        <v>40925</v>
      </c>
      <c r="F7" s="3">
        <v>1</v>
      </c>
      <c r="G7" s="3" t="s">
        <v>28</v>
      </c>
      <c r="H7" s="3" t="s">
        <v>14</v>
      </c>
      <c r="I7" s="8" t="s">
        <v>29</v>
      </c>
      <c r="J7" s="5"/>
      <c r="K7" s="5"/>
      <c r="L7" s="5"/>
      <c r="M7" s="5"/>
      <c r="N7" s="5"/>
      <c r="O7" s="5"/>
    </row>
    <row r="8" spans="1:15" x14ac:dyDescent="0.3">
      <c r="A8" s="3" t="s">
        <v>30</v>
      </c>
      <c r="B8" s="3" t="str">
        <f>"9781466559806"</f>
        <v>9781466559806</v>
      </c>
      <c r="C8" s="3" t="str">
        <f>"9781466559820"</f>
        <v>9781466559820</v>
      </c>
      <c r="D8" s="3" t="s">
        <v>31</v>
      </c>
      <c r="E8" s="4">
        <v>41359</v>
      </c>
      <c r="F8" s="3">
        <v>1</v>
      </c>
      <c r="G8" s="3" t="s">
        <v>32</v>
      </c>
      <c r="H8" s="3" t="s">
        <v>19</v>
      </c>
      <c r="I8" s="8" t="s">
        <v>1207</v>
      </c>
      <c r="J8" s="5"/>
      <c r="K8" s="5"/>
      <c r="L8" s="5"/>
      <c r="M8" s="5"/>
      <c r="N8" s="5"/>
      <c r="O8" s="5"/>
    </row>
    <row r="9" spans="1:15" x14ac:dyDescent="0.3">
      <c r="A9" s="3" t="s">
        <v>33</v>
      </c>
      <c r="B9" s="3" t="s">
        <v>34</v>
      </c>
      <c r="C9" s="3" t="s">
        <v>35</v>
      </c>
      <c r="D9" s="3" t="s">
        <v>36</v>
      </c>
      <c r="E9" s="4">
        <v>38687</v>
      </c>
      <c r="F9" s="3"/>
      <c r="G9" s="3" t="s">
        <v>37</v>
      </c>
      <c r="H9" s="3" t="s">
        <v>19</v>
      </c>
      <c r="I9" s="8" t="s">
        <v>1208</v>
      </c>
      <c r="J9" s="5"/>
      <c r="K9" s="5"/>
      <c r="L9" s="5"/>
      <c r="M9" s="5"/>
      <c r="N9" s="5"/>
      <c r="O9" s="5"/>
    </row>
    <row r="10" spans="1:15" x14ac:dyDescent="0.3">
      <c r="A10" s="3" t="s">
        <v>33</v>
      </c>
      <c r="B10" s="3" t="str">
        <f>"9789004152533"</f>
        <v>9789004152533</v>
      </c>
      <c r="C10" s="3" t="str">
        <f>"9789047410294"</f>
        <v>9789047410294</v>
      </c>
      <c r="D10" s="3" t="s">
        <v>36</v>
      </c>
      <c r="E10" s="4">
        <v>38687</v>
      </c>
      <c r="F10" s="3"/>
      <c r="G10" s="3" t="s">
        <v>37</v>
      </c>
      <c r="H10" s="3" t="s">
        <v>19</v>
      </c>
      <c r="I10" s="8" t="s">
        <v>38</v>
      </c>
      <c r="J10" s="5"/>
      <c r="K10" s="5"/>
      <c r="L10" s="5"/>
      <c r="M10" s="5"/>
      <c r="N10" s="5"/>
      <c r="O10" s="5"/>
    </row>
    <row r="11" spans="1:15" x14ac:dyDescent="0.3">
      <c r="A11" s="3" t="s">
        <v>39</v>
      </c>
      <c r="B11" s="3" t="s">
        <v>40</v>
      </c>
      <c r="C11" s="3" t="s">
        <v>41</v>
      </c>
      <c r="D11" s="3" t="s">
        <v>42</v>
      </c>
      <c r="E11" s="4">
        <v>40544</v>
      </c>
      <c r="F11" s="3"/>
      <c r="G11" s="3" t="s">
        <v>43</v>
      </c>
      <c r="H11" s="3" t="s">
        <v>19</v>
      </c>
      <c r="I11" s="9" t="s">
        <v>1209</v>
      </c>
      <c r="J11" s="5"/>
      <c r="K11" s="5"/>
      <c r="L11" s="5"/>
      <c r="M11" s="5"/>
      <c r="N11" s="5"/>
      <c r="O11" s="5"/>
    </row>
    <row r="12" spans="1:15" x14ac:dyDescent="0.3">
      <c r="A12" s="3" t="s">
        <v>39</v>
      </c>
      <c r="B12" s="3" t="str">
        <f>"9783642176616"</f>
        <v>9783642176616</v>
      </c>
      <c r="C12" s="3" t="str">
        <f>"9783642176623"</f>
        <v>9783642176623</v>
      </c>
      <c r="D12" s="3" t="s">
        <v>42</v>
      </c>
      <c r="E12" s="4">
        <v>40544</v>
      </c>
      <c r="F12" s="3"/>
      <c r="G12" s="3" t="s">
        <v>43</v>
      </c>
      <c r="H12" s="3" t="s">
        <v>19</v>
      </c>
      <c r="I12" s="9" t="s">
        <v>1209</v>
      </c>
      <c r="J12" s="5"/>
      <c r="K12" s="5"/>
      <c r="L12" s="5"/>
      <c r="M12" s="5"/>
      <c r="N12" s="5"/>
      <c r="O12" s="5"/>
    </row>
    <row r="13" spans="1:15" x14ac:dyDescent="0.3">
      <c r="A13" s="3" t="s">
        <v>44</v>
      </c>
      <c r="B13" s="3" t="s">
        <v>45</v>
      </c>
      <c r="C13" s="3" t="s">
        <v>46</v>
      </c>
      <c r="D13" s="3" t="s">
        <v>47</v>
      </c>
      <c r="E13" s="4">
        <v>41820</v>
      </c>
      <c r="F13" s="3">
        <v>6</v>
      </c>
      <c r="G13" s="3" t="s">
        <v>48</v>
      </c>
      <c r="H13" s="3" t="s">
        <v>14</v>
      </c>
      <c r="I13" s="9" t="s">
        <v>1210</v>
      </c>
      <c r="J13" s="5"/>
      <c r="K13" s="5"/>
      <c r="L13" s="5"/>
      <c r="M13" s="5"/>
      <c r="N13" s="5"/>
      <c r="O13" s="5"/>
    </row>
    <row r="14" spans="1:15" x14ac:dyDescent="0.3">
      <c r="A14" s="3" t="s">
        <v>49</v>
      </c>
      <c r="B14" s="3" t="s">
        <v>50</v>
      </c>
      <c r="C14" s="3" t="s">
        <v>51</v>
      </c>
      <c r="D14" s="3" t="s">
        <v>52</v>
      </c>
      <c r="E14" s="4">
        <v>42389</v>
      </c>
      <c r="F14" s="3">
        <v>4</v>
      </c>
      <c r="G14" s="3" t="s">
        <v>53</v>
      </c>
      <c r="H14" s="3" t="s">
        <v>14</v>
      </c>
      <c r="I14" s="9" t="s">
        <v>1211</v>
      </c>
      <c r="J14" s="5"/>
      <c r="K14" s="5"/>
      <c r="L14" s="5"/>
      <c r="M14" s="5"/>
      <c r="N14" s="5"/>
      <c r="O14" s="5"/>
    </row>
    <row r="15" spans="1:15" x14ac:dyDescent="0.3">
      <c r="A15" s="3" t="s">
        <v>54</v>
      </c>
      <c r="B15" s="3" t="s">
        <v>55</v>
      </c>
      <c r="C15" s="3" t="s">
        <v>56</v>
      </c>
      <c r="D15" s="3" t="s">
        <v>57</v>
      </c>
      <c r="E15" s="4">
        <v>40353</v>
      </c>
      <c r="F15" s="3">
        <v>9</v>
      </c>
      <c r="G15" s="3" t="s">
        <v>58</v>
      </c>
      <c r="H15" s="3" t="s">
        <v>14</v>
      </c>
      <c r="I15" s="9" t="s">
        <v>1212</v>
      </c>
      <c r="J15" s="5"/>
      <c r="K15" s="5"/>
      <c r="L15" s="5"/>
      <c r="M15" s="5"/>
      <c r="N15" s="5"/>
      <c r="O15" s="5"/>
    </row>
    <row r="16" spans="1:15" x14ac:dyDescent="0.3">
      <c r="A16" s="3" t="s">
        <v>59</v>
      </c>
      <c r="B16" s="3" t="s">
        <v>60</v>
      </c>
      <c r="C16" s="3" t="s">
        <v>61</v>
      </c>
      <c r="D16" s="3" t="s">
        <v>42</v>
      </c>
      <c r="E16" s="4">
        <v>41074</v>
      </c>
      <c r="F16" s="3">
        <v>1</v>
      </c>
      <c r="G16" s="3" t="s">
        <v>62</v>
      </c>
      <c r="H16" s="3" t="s">
        <v>19</v>
      </c>
      <c r="I16" s="9" t="s">
        <v>1213</v>
      </c>
      <c r="J16" s="5"/>
      <c r="K16" s="5"/>
      <c r="L16" s="5"/>
      <c r="M16" s="5"/>
      <c r="N16" s="5"/>
      <c r="O16" s="5"/>
    </row>
    <row r="17" spans="1:15" x14ac:dyDescent="0.3">
      <c r="A17" s="3" t="s">
        <v>59</v>
      </c>
      <c r="B17" s="3" t="str">
        <f>"9783642242021"</f>
        <v>9783642242021</v>
      </c>
      <c r="C17" s="3" t="str">
        <f>"9783642242038"</f>
        <v>9783642242038</v>
      </c>
      <c r="D17" s="3" t="s">
        <v>42</v>
      </c>
      <c r="E17" s="4">
        <v>41074</v>
      </c>
      <c r="F17" s="3">
        <v>1</v>
      </c>
      <c r="G17" s="3" t="s">
        <v>62</v>
      </c>
      <c r="H17" s="3" t="s">
        <v>19</v>
      </c>
      <c r="I17" s="9" t="s">
        <v>1213</v>
      </c>
      <c r="J17" s="5"/>
      <c r="K17" s="5"/>
      <c r="L17" s="5"/>
      <c r="M17" s="5"/>
      <c r="N17" s="5"/>
      <c r="O17" s="5"/>
    </row>
    <row r="18" spans="1:15" x14ac:dyDescent="0.3">
      <c r="A18" s="3" t="s">
        <v>63</v>
      </c>
      <c r="B18" s="3" t="s">
        <v>64</v>
      </c>
      <c r="C18" s="3" t="s">
        <v>65</v>
      </c>
      <c r="D18" s="3" t="s">
        <v>66</v>
      </c>
      <c r="E18" s="4">
        <v>41162</v>
      </c>
      <c r="F18" s="3"/>
      <c r="G18" s="3" t="s">
        <v>67</v>
      </c>
      <c r="H18" s="3" t="s">
        <v>19</v>
      </c>
      <c r="I18" s="9" t="s">
        <v>1214</v>
      </c>
      <c r="J18" s="5"/>
      <c r="K18" s="5"/>
      <c r="L18" s="5"/>
      <c r="M18" s="5"/>
      <c r="N18" s="5"/>
      <c r="O18" s="5"/>
    </row>
    <row r="19" spans="1:15" x14ac:dyDescent="0.3">
      <c r="A19" s="3" t="s">
        <v>63</v>
      </c>
      <c r="B19" s="3" t="str">
        <f>"9780415679787"</f>
        <v>9780415679787</v>
      </c>
      <c r="C19" s="3" t="str">
        <f>"9781136223822"</f>
        <v>9781136223822</v>
      </c>
      <c r="D19" s="3" t="s">
        <v>66</v>
      </c>
      <c r="E19" s="4">
        <v>41162</v>
      </c>
      <c r="F19" s="3"/>
      <c r="G19" s="3" t="s">
        <v>67</v>
      </c>
      <c r="H19" s="3" t="s">
        <v>19</v>
      </c>
      <c r="I19" s="9" t="s">
        <v>1214</v>
      </c>
      <c r="J19" s="5"/>
      <c r="K19" s="5"/>
      <c r="L19" s="5"/>
      <c r="M19" s="5"/>
      <c r="N19" s="5"/>
      <c r="O19" s="5"/>
    </row>
    <row r="20" spans="1:15" x14ac:dyDescent="0.3">
      <c r="A20" s="3" t="s">
        <v>68</v>
      </c>
      <c r="B20" s="3" t="str">
        <f>"9781402053382"</f>
        <v>9781402053382</v>
      </c>
      <c r="C20" s="3" t="str">
        <f>"9781402053399"</f>
        <v>9781402053399</v>
      </c>
      <c r="D20" s="3" t="s">
        <v>69</v>
      </c>
      <c r="E20" s="4">
        <v>39234</v>
      </c>
      <c r="F20" s="3"/>
      <c r="G20" s="3" t="s">
        <v>70</v>
      </c>
      <c r="H20" s="3" t="s">
        <v>19</v>
      </c>
      <c r="I20" s="9" t="s">
        <v>1215</v>
      </c>
      <c r="J20" s="5"/>
      <c r="K20" s="5"/>
      <c r="L20" s="5"/>
      <c r="M20" s="5"/>
      <c r="N20" s="5"/>
      <c r="O20" s="5"/>
    </row>
    <row r="21" spans="1:15" x14ac:dyDescent="0.3">
      <c r="A21" s="3" t="s">
        <v>71</v>
      </c>
      <c r="B21" s="3" t="s">
        <v>72</v>
      </c>
      <c r="C21" s="3" t="s">
        <v>73</v>
      </c>
      <c r="D21" s="3" t="s">
        <v>74</v>
      </c>
      <c r="E21" s="4">
        <v>41907</v>
      </c>
      <c r="F21" s="3">
        <v>1</v>
      </c>
      <c r="G21" s="3" t="s">
        <v>75</v>
      </c>
      <c r="H21" s="3" t="s">
        <v>14</v>
      </c>
      <c r="I21" s="9" t="s">
        <v>1216</v>
      </c>
      <c r="J21" s="5"/>
      <c r="K21" s="5"/>
      <c r="L21" s="5"/>
      <c r="M21" s="5"/>
      <c r="N21" s="5"/>
      <c r="O21" s="5"/>
    </row>
    <row r="22" spans="1:15" x14ac:dyDescent="0.3">
      <c r="A22" s="3" t="s">
        <v>76</v>
      </c>
      <c r="B22" s="3" t="s">
        <v>77</v>
      </c>
      <c r="C22" s="3" t="s">
        <v>78</v>
      </c>
      <c r="D22" s="3" t="s">
        <v>12</v>
      </c>
      <c r="E22" s="4">
        <v>40010</v>
      </c>
      <c r="F22" s="3">
        <v>1</v>
      </c>
      <c r="G22" s="3" t="s">
        <v>79</v>
      </c>
      <c r="H22" s="3" t="s">
        <v>14</v>
      </c>
      <c r="I22" s="9" t="s">
        <v>1217</v>
      </c>
      <c r="J22" s="5"/>
      <c r="K22" s="5"/>
      <c r="L22" s="5"/>
      <c r="M22" s="5"/>
      <c r="N22" s="5"/>
      <c r="O22" s="5"/>
    </row>
    <row r="23" spans="1:15" x14ac:dyDescent="0.3">
      <c r="A23" s="3" t="s">
        <v>80</v>
      </c>
      <c r="B23" s="3" t="s">
        <v>81</v>
      </c>
      <c r="C23" s="3" t="s">
        <v>82</v>
      </c>
      <c r="D23" s="3" t="s">
        <v>47</v>
      </c>
      <c r="E23" s="4">
        <v>42207</v>
      </c>
      <c r="F23" s="3">
        <v>4</v>
      </c>
      <c r="G23" s="3" t="s">
        <v>83</v>
      </c>
      <c r="H23" s="3" t="s">
        <v>14</v>
      </c>
      <c r="I23" s="8" t="s">
        <v>84</v>
      </c>
      <c r="J23" s="5"/>
      <c r="K23" s="5"/>
      <c r="L23" s="5"/>
      <c r="M23" s="5"/>
      <c r="N23" s="5"/>
      <c r="O23" s="5"/>
    </row>
    <row r="24" spans="1:15" x14ac:dyDescent="0.3">
      <c r="A24" s="3" t="s">
        <v>85</v>
      </c>
      <c r="B24" s="3" t="s">
        <v>86</v>
      </c>
      <c r="C24" s="3" t="s">
        <v>87</v>
      </c>
      <c r="D24" s="3" t="s">
        <v>47</v>
      </c>
      <c r="E24" s="4">
        <v>41821</v>
      </c>
      <c r="F24" s="3">
        <v>1</v>
      </c>
      <c r="G24" s="3" t="s">
        <v>88</v>
      </c>
      <c r="H24" s="3" t="s">
        <v>14</v>
      </c>
      <c r="I24" s="9" t="s">
        <v>1218</v>
      </c>
      <c r="J24" s="5"/>
      <c r="K24" s="5"/>
      <c r="L24" s="5"/>
      <c r="M24" s="5"/>
      <c r="N24" s="5"/>
      <c r="O24" s="5"/>
    </row>
    <row r="25" spans="1:15" x14ac:dyDescent="0.3">
      <c r="A25" s="3" t="s">
        <v>89</v>
      </c>
      <c r="B25" s="3" t="s">
        <v>90</v>
      </c>
      <c r="C25" s="3" t="s">
        <v>91</v>
      </c>
      <c r="D25" s="3" t="s">
        <v>47</v>
      </c>
      <c r="E25" s="4">
        <v>41821</v>
      </c>
      <c r="F25" s="3">
        <v>1</v>
      </c>
      <c r="G25" s="3" t="s">
        <v>88</v>
      </c>
      <c r="H25" s="3" t="s">
        <v>14</v>
      </c>
      <c r="I25" s="9" t="s">
        <v>1219</v>
      </c>
      <c r="J25" s="5"/>
      <c r="K25" s="5"/>
      <c r="L25" s="5"/>
      <c r="M25" s="5"/>
      <c r="N25" s="5"/>
      <c r="O25" s="5"/>
    </row>
    <row r="26" spans="1:15" x14ac:dyDescent="0.3">
      <c r="A26" s="3" t="s">
        <v>92</v>
      </c>
      <c r="B26" s="3" t="s">
        <v>93</v>
      </c>
      <c r="C26" s="3" t="s">
        <v>94</v>
      </c>
      <c r="D26" s="3" t="s">
        <v>95</v>
      </c>
      <c r="E26" s="4">
        <v>41394</v>
      </c>
      <c r="F26" s="3">
        <v>15</v>
      </c>
      <c r="G26" s="3" t="s">
        <v>96</v>
      </c>
      <c r="H26" s="3" t="s">
        <v>14</v>
      </c>
      <c r="I26" s="9" t="s">
        <v>1220</v>
      </c>
      <c r="J26" s="5"/>
      <c r="K26" s="5"/>
      <c r="L26" s="5"/>
      <c r="M26" s="5"/>
      <c r="N26" s="5"/>
      <c r="O26" s="5"/>
    </row>
    <row r="27" spans="1:15" x14ac:dyDescent="0.3">
      <c r="A27" s="3" t="s">
        <v>97</v>
      </c>
      <c r="B27" s="3" t="s">
        <v>98</v>
      </c>
      <c r="C27" s="3" t="s">
        <v>99</v>
      </c>
      <c r="D27" s="3" t="s">
        <v>12</v>
      </c>
      <c r="E27" s="4">
        <v>40282</v>
      </c>
      <c r="F27" s="3">
        <v>1</v>
      </c>
      <c r="G27" s="3" t="s">
        <v>100</v>
      </c>
      <c r="H27" s="3" t="s">
        <v>14</v>
      </c>
      <c r="I27" s="9" t="s">
        <v>1221</v>
      </c>
      <c r="J27" s="5"/>
      <c r="K27" s="5"/>
      <c r="L27" s="5"/>
      <c r="M27" s="5"/>
      <c r="N27" s="5"/>
      <c r="O27" s="5"/>
    </row>
    <row r="28" spans="1:15" x14ac:dyDescent="0.3">
      <c r="A28" s="3" t="s">
        <v>101</v>
      </c>
      <c r="B28" s="3" t="s">
        <v>102</v>
      </c>
      <c r="C28" s="3" t="s">
        <v>103</v>
      </c>
      <c r="D28" s="3" t="s">
        <v>104</v>
      </c>
      <c r="E28" s="4">
        <v>41453</v>
      </c>
      <c r="F28" s="3"/>
      <c r="G28" s="3" t="s">
        <v>105</v>
      </c>
      <c r="H28" s="3" t="s">
        <v>19</v>
      </c>
      <c r="I28" s="9" t="s">
        <v>1222</v>
      </c>
      <c r="J28" s="5"/>
      <c r="K28" s="5"/>
      <c r="L28" s="5"/>
      <c r="M28" s="5"/>
      <c r="N28" s="5"/>
      <c r="O28" s="5"/>
    </row>
    <row r="29" spans="1:15" x14ac:dyDescent="0.3">
      <c r="A29" s="3" t="s">
        <v>101</v>
      </c>
      <c r="B29" s="3" t="str">
        <f>"9781781955932"</f>
        <v>9781781955932</v>
      </c>
      <c r="C29" s="3" t="str">
        <f>"9781781955949"</f>
        <v>9781781955949</v>
      </c>
      <c r="D29" s="3" t="s">
        <v>104</v>
      </c>
      <c r="E29" s="4">
        <v>41453</v>
      </c>
      <c r="F29" s="3"/>
      <c r="G29" s="3" t="s">
        <v>105</v>
      </c>
      <c r="H29" s="3" t="s">
        <v>19</v>
      </c>
      <c r="I29" s="9" t="s">
        <v>1222</v>
      </c>
      <c r="J29" s="5"/>
      <c r="K29" s="5"/>
      <c r="L29" s="5"/>
      <c r="M29" s="5"/>
      <c r="N29" s="5"/>
      <c r="O29" s="5"/>
    </row>
    <row r="30" spans="1:15" x14ac:dyDescent="0.3">
      <c r="A30" s="3" t="s">
        <v>106</v>
      </c>
      <c r="B30" s="3" t="s">
        <v>107</v>
      </c>
      <c r="C30" s="3" t="s">
        <v>108</v>
      </c>
      <c r="D30" s="3" t="s">
        <v>109</v>
      </c>
      <c r="E30" s="4">
        <v>35765</v>
      </c>
      <c r="F30" s="3"/>
      <c r="G30" s="3" t="s">
        <v>110</v>
      </c>
      <c r="H30" s="3" t="s">
        <v>19</v>
      </c>
      <c r="I30" s="9" t="s">
        <v>1223</v>
      </c>
      <c r="J30" s="5"/>
      <c r="K30" s="5"/>
      <c r="L30" s="5"/>
      <c r="M30" s="5"/>
      <c r="N30" s="5"/>
      <c r="O30" s="5"/>
    </row>
    <row r="31" spans="1:15" x14ac:dyDescent="0.3">
      <c r="A31" s="3" t="s">
        <v>106</v>
      </c>
      <c r="B31" s="3" t="str">
        <f>"9780275957544"</f>
        <v>9780275957544</v>
      </c>
      <c r="C31" s="3" t="str">
        <f>"9780313370120"</f>
        <v>9780313370120</v>
      </c>
      <c r="D31" s="3" t="s">
        <v>109</v>
      </c>
      <c r="E31" s="4">
        <v>35765</v>
      </c>
      <c r="F31" s="3"/>
      <c r="G31" s="3" t="s">
        <v>110</v>
      </c>
      <c r="H31" s="3" t="s">
        <v>19</v>
      </c>
      <c r="I31" s="9" t="s">
        <v>1223</v>
      </c>
      <c r="J31" s="5"/>
      <c r="K31" s="5"/>
      <c r="L31" s="5"/>
      <c r="M31" s="5"/>
      <c r="N31" s="5"/>
      <c r="O31" s="5"/>
    </row>
    <row r="32" spans="1:15" x14ac:dyDescent="0.3">
      <c r="A32" s="3" t="s">
        <v>111</v>
      </c>
      <c r="B32" s="3" t="s">
        <v>112</v>
      </c>
      <c r="C32" s="3" t="s">
        <v>113</v>
      </c>
      <c r="D32" s="3" t="s">
        <v>95</v>
      </c>
      <c r="E32" s="4">
        <v>42151</v>
      </c>
      <c r="F32" s="3">
        <v>2</v>
      </c>
      <c r="G32" s="3" t="s">
        <v>114</v>
      </c>
      <c r="H32" s="3" t="s">
        <v>14</v>
      </c>
      <c r="I32" s="9" t="s">
        <v>1224</v>
      </c>
      <c r="J32" s="5"/>
      <c r="K32" s="5"/>
      <c r="L32" s="5"/>
      <c r="M32" s="5"/>
      <c r="N32" s="5"/>
      <c r="O32" s="5"/>
    </row>
    <row r="33" spans="1:15" x14ac:dyDescent="0.3">
      <c r="A33" s="3" t="s">
        <v>115</v>
      </c>
      <c r="B33" s="3" t="s">
        <v>116</v>
      </c>
      <c r="C33" s="3" t="s">
        <v>117</v>
      </c>
      <c r="D33" s="3" t="s">
        <v>118</v>
      </c>
      <c r="E33" s="4">
        <v>41954</v>
      </c>
      <c r="F33" s="3">
        <v>1</v>
      </c>
      <c r="G33" s="3" t="s">
        <v>119</v>
      </c>
      <c r="H33" s="3" t="s">
        <v>19</v>
      </c>
      <c r="I33" s="9" t="s">
        <v>1225</v>
      </c>
      <c r="J33" s="5"/>
      <c r="K33" s="5"/>
      <c r="L33" s="5"/>
      <c r="M33" s="5"/>
      <c r="N33" s="5"/>
      <c r="O33" s="5"/>
    </row>
    <row r="34" spans="1:15" x14ac:dyDescent="0.3">
      <c r="A34" s="3" t="s">
        <v>120</v>
      </c>
      <c r="B34" s="3" t="s">
        <v>121</v>
      </c>
      <c r="C34" s="3" t="s">
        <v>122</v>
      </c>
      <c r="D34" s="3" t="s">
        <v>123</v>
      </c>
      <c r="E34" s="4">
        <v>41515</v>
      </c>
      <c r="F34" s="3"/>
      <c r="G34" s="3" t="s">
        <v>124</v>
      </c>
      <c r="H34" s="3" t="s">
        <v>19</v>
      </c>
      <c r="I34" s="9" t="s">
        <v>1226</v>
      </c>
      <c r="J34" s="5"/>
      <c r="K34" s="5"/>
      <c r="L34" s="5"/>
      <c r="M34" s="5"/>
      <c r="N34" s="5"/>
      <c r="O34" s="5"/>
    </row>
    <row r="35" spans="1:15" x14ac:dyDescent="0.3">
      <c r="A35" s="3" t="s">
        <v>125</v>
      </c>
      <c r="B35" s="3" t="s">
        <v>126</v>
      </c>
      <c r="C35" s="3" t="s">
        <v>127</v>
      </c>
      <c r="D35" s="3" t="s">
        <v>128</v>
      </c>
      <c r="E35" s="4">
        <v>41906</v>
      </c>
      <c r="F35" s="3">
        <v>1</v>
      </c>
      <c r="G35" s="3" t="s">
        <v>129</v>
      </c>
      <c r="H35" s="3" t="s">
        <v>14</v>
      </c>
      <c r="I35" s="9" t="s">
        <v>1227</v>
      </c>
      <c r="J35" s="5"/>
      <c r="K35" s="5"/>
      <c r="L35" s="5"/>
      <c r="M35" s="5"/>
      <c r="N35" s="5"/>
      <c r="O35" s="5"/>
    </row>
    <row r="36" spans="1:15" x14ac:dyDescent="0.3">
      <c r="A36" s="3" t="s">
        <v>130</v>
      </c>
      <c r="B36" s="3" t="str">
        <f>"9780080363769"</f>
        <v>9780080363769</v>
      </c>
      <c r="C36" s="3" t="str">
        <f>"9780080983974"</f>
        <v>9780080983974</v>
      </c>
      <c r="D36" s="3" t="s">
        <v>131</v>
      </c>
      <c r="E36" s="4">
        <v>33239</v>
      </c>
      <c r="F36" s="3"/>
      <c r="G36" s="3" t="s">
        <v>132</v>
      </c>
      <c r="H36" s="3" t="s">
        <v>19</v>
      </c>
      <c r="I36" s="9" t="s">
        <v>1228</v>
      </c>
      <c r="J36" s="5"/>
      <c r="K36" s="5"/>
      <c r="L36" s="5"/>
      <c r="M36" s="5"/>
      <c r="N36" s="5"/>
      <c r="O36" s="5"/>
    </row>
    <row r="37" spans="1:15" x14ac:dyDescent="0.3">
      <c r="A37" s="3" t="s">
        <v>133</v>
      </c>
      <c r="B37" s="3" t="s">
        <v>134</v>
      </c>
      <c r="C37" s="3" t="s">
        <v>135</v>
      </c>
      <c r="D37" s="3" t="s">
        <v>66</v>
      </c>
      <c r="E37" s="4">
        <v>38077</v>
      </c>
      <c r="F37" s="3"/>
      <c r="G37" s="3" t="s">
        <v>136</v>
      </c>
      <c r="H37" s="3" t="s">
        <v>19</v>
      </c>
      <c r="I37" s="9" t="s">
        <v>1229</v>
      </c>
      <c r="J37" s="5"/>
      <c r="K37" s="5"/>
      <c r="L37" s="5"/>
      <c r="M37" s="5"/>
      <c r="N37" s="5"/>
      <c r="O37" s="5"/>
    </row>
    <row r="38" spans="1:15" x14ac:dyDescent="0.3">
      <c r="A38" s="3" t="s">
        <v>133</v>
      </c>
      <c r="B38" s="3" t="str">
        <f>"9781859417966"</f>
        <v>9781859417966</v>
      </c>
      <c r="C38" s="3" t="str">
        <f>"9781843145622"</f>
        <v>9781843145622</v>
      </c>
      <c r="D38" s="3" t="s">
        <v>66</v>
      </c>
      <c r="E38" s="4">
        <v>38077</v>
      </c>
      <c r="F38" s="3"/>
      <c r="G38" s="3" t="s">
        <v>136</v>
      </c>
      <c r="H38" s="3" t="s">
        <v>19</v>
      </c>
      <c r="I38" s="9" t="s">
        <v>1229</v>
      </c>
      <c r="J38" s="5"/>
      <c r="K38" s="5"/>
      <c r="L38" s="5"/>
      <c r="M38" s="5"/>
      <c r="N38" s="5"/>
      <c r="O38" s="5"/>
    </row>
    <row r="39" spans="1:15" x14ac:dyDescent="0.3">
      <c r="A39" s="3" t="s">
        <v>137</v>
      </c>
      <c r="B39" s="3" t="s">
        <v>138</v>
      </c>
      <c r="C39" s="3" t="s">
        <v>139</v>
      </c>
      <c r="D39" s="3" t="s">
        <v>140</v>
      </c>
      <c r="E39" s="4">
        <v>40299</v>
      </c>
      <c r="F39" s="3">
        <v>1</v>
      </c>
      <c r="G39" s="3" t="s">
        <v>141</v>
      </c>
      <c r="H39" s="3" t="s">
        <v>19</v>
      </c>
      <c r="I39" s="9" t="s">
        <v>1230</v>
      </c>
      <c r="J39" s="5"/>
      <c r="K39" s="5"/>
      <c r="L39" s="5"/>
      <c r="M39" s="5"/>
      <c r="N39" s="5"/>
      <c r="O39" s="5"/>
    </row>
    <row r="40" spans="1:15" x14ac:dyDescent="0.3">
      <c r="A40" s="3" t="s">
        <v>137</v>
      </c>
      <c r="B40" s="3" t="str">
        <f>"9789004177567"</f>
        <v>9789004177567</v>
      </c>
      <c r="C40" s="3" t="str">
        <f>"9789004187399"</f>
        <v>9789004187399</v>
      </c>
      <c r="D40" s="3" t="s">
        <v>140</v>
      </c>
      <c r="E40" s="4">
        <v>40299</v>
      </c>
      <c r="F40" s="3">
        <v>1</v>
      </c>
      <c r="G40" s="3" t="s">
        <v>141</v>
      </c>
      <c r="H40" s="3" t="s">
        <v>19</v>
      </c>
      <c r="I40" s="9" t="s">
        <v>1230</v>
      </c>
      <c r="J40" s="5"/>
      <c r="K40" s="5"/>
      <c r="L40" s="5"/>
      <c r="M40" s="5"/>
      <c r="N40" s="5"/>
      <c r="O40" s="5"/>
    </row>
    <row r="41" spans="1:15" x14ac:dyDescent="0.3">
      <c r="A41" s="3" t="s">
        <v>142</v>
      </c>
      <c r="B41" s="3" t="s">
        <v>143</v>
      </c>
      <c r="C41" s="3" t="s">
        <v>144</v>
      </c>
      <c r="D41" s="3" t="s">
        <v>66</v>
      </c>
      <c r="E41" s="4">
        <v>41184</v>
      </c>
      <c r="F41" s="3">
        <v>6</v>
      </c>
      <c r="G41" s="3" t="s">
        <v>145</v>
      </c>
      <c r="H41" s="3" t="s">
        <v>19</v>
      </c>
      <c r="I41" s="9" t="s">
        <v>1231</v>
      </c>
      <c r="J41" s="5"/>
      <c r="K41" s="5"/>
      <c r="L41" s="5"/>
      <c r="M41" s="5"/>
      <c r="N41" s="5"/>
      <c r="O41" s="5"/>
    </row>
    <row r="42" spans="1:15" x14ac:dyDescent="0.3">
      <c r="A42" s="3" t="s">
        <v>146</v>
      </c>
      <c r="B42" s="3" t="s">
        <v>147</v>
      </c>
      <c r="C42" s="3" t="s">
        <v>148</v>
      </c>
      <c r="D42" s="3" t="s">
        <v>140</v>
      </c>
      <c r="E42" s="4">
        <v>41773</v>
      </c>
      <c r="F42" s="3">
        <v>1</v>
      </c>
      <c r="G42" s="3" t="s">
        <v>149</v>
      </c>
      <c r="H42" s="3" t="s">
        <v>19</v>
      </c>
      <c r="I42" s="9" t="s">
        <v>1232</v>
      </c>
      <c r="J42" s="5"/>
      <c r="K42" s="5"/>
      <c r="L42" s="5"/>
      <c r="M42" s="5"/>
      <c r="N42" s="5"/>
      <c r="O42" s="5"/>
    </row>
    <row r="43" spans="1:15" x14ac:dyDescent="0.3">
      <c r="A43" s="3" t="s">
        <v>146</v>
      </c>
      <c r="B43" s="3" t="str">
        <f>"9789004243927"</f>
        <v>9789004243927</v>
      </c>
      <c r="C43" s="3" t="str">
        <f>"9789004244955"</f>
        <v>9789004244955</v>
      </c>
      <c r="D43" s="3" t="s">
        <v>140</v>
      </c>
      <c r="E43" s="4">
        <v>41773</v>
      </c>
      <c r="F43" s="3">
        <v>1</v>
      </c>
      <c r="G43" s="3" t="s">
        <v>149</v>
      </c>
      <c r="H43" s="3" t="s">
        <v>19</v>
      </c>
      <c r="I43" s="9" t="s">
        <v>1232</v>
      </c>
      <c r="J43" s="5"/>
      <c r="K43" s="5"/>
      <c r="L43" s="5"/>
      <c r="M43" s="5"/>
      <c r="N43" s="5"/>
      <c r="O43" s="5"/>
    </row>
    <row r="44" spans="1:15" x14ac:dyDescent="0.3">
      <c r="A44" s="3" t="s">
        <v>150</v>
      </c>
      <c r="B44" s="3" t="s">
        <v>151</v>
      </c>
      <c r="C44" s="3" t="s">
        <v>152</v>
      </c>
      <c r="D44" s="3" t="s">
        <v>66</v>
      </c>
      <c r="E44" s="4">
        <v>36861</v>
      </c>
      <c r="F44" s="3"/>
      <c r="G44" s="3" t="s">
        <v>153</v>
      </c>
      <c r="H44" s="3" t="s">
        <v>19</v>
      </c>
      <c r="I44" s="9" t="s">
        <v>1233</v>
      </c>
      <c r="J44" s="5"/>
      <c r="K44" s="5"/>
      <c r="L44" s="5"/>
      <c r="M44" s="5"/>
      <c r="N44" s="5"/>
      <c r="O44" s="5"/>
    </row>
    <row r="45" spans="1:15" x14ac:dyDescent="0.3">
      <c r="A45" s="3" t="s">
        <v>150</v>
      </c>
      <c r="B45" s="3" t="str">
        <f>"9781859785041"</f>
        <v>9781859785041</v>
      </c>
      <c r="C45" s="3" t="str">
        <f>"9781317912927"</f>
        <v>9781317912927</v>
      </c>
      <c r="D45" s="3" t="s">
        <v>66</v>
      </c>
      <c r="E45" s="4">
        <v>36861</v>
      </c>
      <c r="F45" s="3"/>
      <c r="G45" s="3" t="s">
        <v>154</v>
      </c>
      <c r="H45" s="3" t="s">
        <v>19</v>
      </c>
      <c r="I45" s="9" t="s">
        <v>1233</v>
      </c>
      <c r="J45" s="5"/>
      <c r="K45" s="5"/>
      <c r="L45" s="5"/>
      <c r="M45" s="5"/>
      <c r="N45" s="5"/>
      <c r="O45" s="5"/>
    </row>
    <row r="46" spans="1:15" x14ac:dyDescent="0.3">
      <c r="A46" s="3" t="s">
        <v>155</v>
      </c>
      <c r="B46" s="3" t="s">
        <v>156</v>
      </c>
      <c r="C46" s="3" t="s">
        <v>157</v>
      </c>
      <c r="D46" s="3" t="s">
        <v>104</v>
      </c>
      <c r="E46" s="4">
        <v>41091</v>
      </c>
      <c r="F46" s="3"/>
      <c r="G46" s="3" t="s">
        <v>158</v>
      </c>
      <c r="H46" s="3" t="s">
        <v>19</v>
      </c>
      <c r="I46" s="9" t="s">
        <v>1234</v>
      </c>
      <c r="J46" s="5"/>
      <c r="K46" s="5"/>
      <c r="L46" s="5"/>
      <c r="M46" s="5"/>
      <c r="N46" s="5"/>
      <c r="O46" s="5"/>
    </row>
    <row r="47" spans="1:15" x14ac:dyDescent="0.3">
      <c r="A47" s="3" t="s">
        <v>155</v>
      </c>
      <c r="B47" s="3" t="str">
        <f>"9781848447912"</f>
        <v>9781848447912</v>
      </c>
      <c r="C47" s="3" t="str">
        <f>"9781781005200"</f>
        <v>9781781005200</v>
      </c>
      <c r="D47" s="3" t="s">
        <v>104</v>
      </c>
      <c r="E47" s="4">
        <v>41091</v>
      </c>
      <c r="F47" s="3"/>
      <c r="G47" s="3" t="s">
        <v>158</v>
      </c>
      <c r="H47" s="3" t="s">
        <v>19</v>
      </c>
      <c r="I47" s="9" t="s">
        <v>1234</v>
      </c>
      <c r="J47" s="5"/>
      <c r="K47" s="5"/>
      <c r="L47" s="5"/>
      <c r="M47" s="5"/>
      <c r="N47" s="5"/>
      <c r="O47" s="5"/>
    </row>
    <row r="48" spans="1:15" x14ac:dyDescent="0.3">
      <c r="A48" s="3" t="s">
        <v>159</v>
      </c>
      <c r="B48" s="3" t="s">
        <v>160</v>
      </c>
      <c r="C48" s="3" t="s">
        <v>161</v>
      </c>
      <c r="D48" s="3" t="s">
        <v>42</v>
      </c>
      <c r="E48" s="4">
        <v>39161</v>
      </c>
      <c r="F48" s="3"/>
      <c r="G48" s="3" t="s">
        <v>162</v>
      </c>
      <c r="H48" s="3" t="s">
        <v>19</v>
      </c>
      <c r="I48" s="9" t="s">
        <v>1235</v>
      </c>
      <c r="J48" s="5"/>
      <c r="K48" s="5"/>
      <c r="L48" s="5"/>
      <c r="M48" s="5"/>
      <c r="N48" s="5"/>
      <c r="O48" s="5"/>
    </row>
    <row r="49" spans="1:15" x14ac:dyDescent="0.3">
      <c r="A49" s="3" t="s">
        <v>159</v>
      </c>
      <c r="B49" s="3" t="str">
        <f>"9783540459002"</f>
        <v>9783540459002</v>
      </c>
      <c r="C49" s="3" t="str">
        <f>"9783540459033"</f>
        <v>9783540459033</v>
      </c>
      <c r="D49" s="3" t="s">
        <v>42</v>
      </c>
      <c r="E49" s="4">
        <v>39161</v>
      </c>
      <c r="F49" s="3"/>
      <c r="G49" s="3" t="s">
        <v>162</v>
      </c>
      <c r="H49" s="3" t="s">
        <v>19</v>
      </c>
      <c r="I49" s="9" t="s">
        <v>1235</v>
      </c>
      <c r="J49" s="5"/>
      <c r="K49" s="5"/>
      <c r="L49" s="5"/>
      <c r="M49" s="5"/>
      <c r="N49" s="5"/>
      <c r="O49" s="5"/>
    </row>
    <row r="50" spans="1:15" x14ac:dyDescent="0.3">
      <c r="A50" s="3" t="s">
        <v>163</v>
      </c>
      <c r="B50" s="3" t="s">
        <v>164</v>
      </c>
      <c r="C50" s="3" t="s">
        <v>165</v>
      </c>
      <c r="D50" s="3" t="s">
        <v>66</v>
      </c>
      <c r="E50" s="4">
        <v>39537</v>
      </c>
      <c r="F50" s="3">
        <v>2</v>
      </c>
      <c r="G50" s="3" t="s">
        <v>166</v>
      </c>
      <c r="H50" s="3" t="s">
        <v>19</v>
      </c>
      <c r="I50" s="9" t="s">
        <v>1236</v>
      </c>
      <c r="J50" s="5"/>
      <c r="K50" s="5"/>
      <c r="L50" s="5"/>
      <c r="M50" s="5"/>
      <c r="N50" s="5"/>
      <c r="O50" s="5"/>
    </row>
    <row r="51" spans="1:15" x14ac:dyDescent="0.3">
      <c r="A51" s="3" t="s">
        <v>163</v>
      </c>
      <c r="B51" s="3" t="str">
        <f>"9781843117469"</f>
        <v>9781843117469</v>
      </c>
      <c r="C51" s="3" t="str">
        <f>"9781317748885"</f>
        <v>9781317748885</v>
      </c>
      <c r="D51" s="3" t="s">
        <v>66</v>
      </c>
      <c r="E51" s="4">
        <v>39537</v>
      </c>
      <c r="F51" s="3">
        <v>2</v>
      </c>
      <c r="G51" s="3" t="s">
        <v>166</v>
      </c>
      <c r="H51" s="3" t="s">
        <v>19</v>
      </c>
      <c r="I51" s="9" t="s">
        <v>1236</v>
      </c>
      <c r="J51" s="5"/>
      <c r="K51" s="5"/>
      <c r="L51" s="5"/>
      <c r="M51" s="5"/>
      <c r="N51" s="5"/>
      <c r="O51" s="5"/>
    </row>
    <row r="52" spans="1:15" x14ac:dyDescent="0.3">
      <c r="A52" s="3" t="s">
        <v>167</v>
      </c>
      <c r="B52" s="3" t="str">
        <f>"9789004151666"</f>
        <v>9789004151666</v>
      </c>
      <c r="C52" s="3" t="str">
        <f>"9789047419051"</f>
        <v>9789047419051</v>
      </c>
      <c r="D52" s="3" t="s">
        <v>140</v>
      </c>
      <c r="E52" s="4">
        <v>41773</v>
      </c>
      <c r="F52" s="3">
        <v>1</v>
      </c>
      <c r="G52" s="3" t="s">
        <v>168</v>
      </c>
      <c r="H52" s="3" t="s">
        <v>19</v>
      </c>
      <c r="I52" s="9" t="s">
        <v>1237</v>
      </c>
      <c r="J52" s="5"/>
      <c r="K52" s="5"/>
      <c r="L52" s="5"/>
      <c r="M52" s="5"/>
      <c r="N52" s="5"/>
      <c r="O52" s="5"/>
    </row>
    <row r="53" spans="1:15" x14ac:dyDescent="0.3">
      <c r="A53" s="3" t="s">
        <v>169</v>
      </c>
      <c r="B53" s="3" t="s">
        <v>170</v>
      </c>
      <c r="C53" s="3" t="s">
        <v>171</v>
      </c>
      <c r="D53" s="3" t="s">
        <v>12</v>
      </c>
      <c r="E53" s="4">
        <v>40878</v>
      </c>
      <c r="F53" s="3">
        <v>1</v>
      </c>
      <c r="G53" s="3" t="s">
        <v>172</v>
      </c>
      <c r="H53" s="3" t="s">
        <v>14</v>
      </c>
      <c r="I53" s="9" t="s">
        <v>1238</v>
      </c>
      <c r="J53" s="5"/>
      <c r="K53" s="5"/>
      <c r="L53" s="5"/>
      <c r="M53" s="5"/>
      <c r="N53" s="5"/>
      <c r="O53" s="5"/>
    </row>
    <row r="54" spans="1:15" x14ac:dyDescent="0.3">
      <c r="A54" s="3" t="s">
        <v>173</v>
      </c>
      <c r="B54" s="3" t="s">
        <v>174</v>
      </c>
      <c r="C54" s="3" t="s">
        <v>175</v>
      </c>
      <c r="D54" s="3" t="s">
        <v>12</v>
      </c>
      <c r="E54" s="4">
        <v>40841</v>
      </c>
      <c r="F54" s="3">
        <v>1</v>
      </c>
      <c r="G54" s="3" t="s">
        <v>176</v>
      </c>
      <c r="H54" s="3" t="s">
        <v>14</v>
      </c>
      <c r="I54" s="9" t="s">
        <v>1239</v>
      </c>
      <c r="J54" s="5"/>
      <c r="K54" s="5"/>
      <c r="L54" s="5"/>
      <c r="M54" s="5"/>
      <c r="N54" s="5"/>
      <c r="O54" s="5"/>
    </row>
    <row r="55" spans="1:15" x14ac:dyDescent="0.3">
      <c r="A55" s="3" t="s">
        <v>177</v>
      </c>
      <c r="B55" s="3" t="s">
        <v>178</v>
      </c>
      <c r="C55" s="3" t="s">
        <v>179</v>
      </c>
      <c r="D55" s="3" t="s">
        <v>12</v>
      </c>
      <c r="E55" s="4">
        <v>40840</v>
      </c>
      <c r="F55" s="3">
        <v>1</v>
      </c>
      <c r="G55" s="3" t="s">
        <v>180</v>
      </c>
      <c r="H55" s="3" t="s">
        <v>14</v>
      </c>
      <c r="I55" s="9" t="s">
        <v>1240</v>
      </c>
      <c r="J55" s="5"/>
      <c r="K55" s="5"/>
      <c r="L55" s="5"/>
      <c r="M55" s="5"/>
      <c r="N55" s="5"/>
      <c r="O55" s="5"/>
    </row>
    <row r="56" spans="1:15" x14ac:dyDescent="0.3">
      <c r="A56" s="3" t="s">
        <v>181</v>
      </c>
      <c r="B56" s="3" t="s">
        <v>182</v>
      </c>
      <c r="C56" s="3" t="s">
        <v>183</v>
      </c>
      <c r="D56" s="3" t="s">
        <v>12</v>
      </c>
      <c r="E56" s="4">
        <v>41606</v>
      </c>
      <c r="F56" s="3">
        <v>1</v>
      </c>
      <c r="G56" s="3" t="s">
        <v>184</v>
      </c>
      <c r="H56" s="3" t="s">
        <v>14</v>
      </c>
      <c r="I56" s="9" t="s">
        <v>1241</v>
      </c>
      <c r="J56" s="5"/>
      <c r="K56" s="5"/>
      <c r="L56" s="5"/>
      <c r="M56" s="5"/>
      <c r="N56" s="5"/>
      <c r="O56" s="5"/>
    </row>
    <row r="57" spans="1:15" x14ac:dyDescent="0.3">
      <c r="A57" s="3" t="s">
        <v>185</v>
      </c>
      <c r="B57" s="3" t="s">
        <v>186</v>
      </c>
      <c r="C57" s="3" t="s">
        <v>187</v>
      </c>
      <c r="D57" s="3" t="s">
        <v>12</v>
      </c>
      <c r="E57" s="4">
        <v>40616</v>
      </c>
      <c r="F57" s="3">
        <v>1</v>
      </c>
      <c r="G57" s="3" t="s">
        <v>188</v>
      </c>
      <c r="H57" s="3" t="s">
        <v>14</v>
      </c>
      <c r="I57" s="9" t="s">
        <v>1242</v>
      </c>
      <c r="J57" s="5"/>
      <c r="K57" s="5"/>
      <c r="L57" s="5"/>
      <c r="M57" s="5"/>
      <c r="N57" s="5"/>
      <c r="O57" s="5"/>
    </row>
    <row r="58" spans="1:15" x14ac:dyDescent="0.3">
      <c r="A58" s="3" t="s">
        <v>189</v>
      </c>
      <c r="B58" s="3" t="s">
        <v>190</v>
      </c>
      <c r="C58" s="3" t="s">
        <v>191</v>
      </c>
      <c r="D58" s="3" t="s">
        <v>128</v>
      </c>
      <c r="E58" s="4">
        <v>41624</v>
      </c>
      <c r="F58" s="3">
        <v>1</v>
      </c>
      <c r="G58" s="3" t="s">
        <v>192</v>
      </c>
      <c r="H58" s="3" t="s">
        <v>14</v>
      </c>
      <c r="I58" s="9" t="s">
        <v>1243</v>
      </c>
      <c r="J58" s="5"/>
      <c r="K58" s="5"/>
      <c r="L58" s="5"/>
      <c r="M58" s="5"/>
      <c r="N58" s="5"/>
      <c r="O58" s="5"/>
    </row>
    <row r="59" spans="1:15" x14ac:dyDescent="0.3">
      <c r="A59" s="3" t="s">
        <v>193</v>
      </c>
      <c r="B59" s="3" t="s">
        <v>194</v>
      </c>
      <c r="C59" s="3" t="s">
        <v>195</v>
      </c>
      <c r="D59" s="3" t="s">
        <v>12</v>
      </c>
      <c r="E59" s="4">
        <v>40064</v>
      </c>
      <c r="F59" s="3">
        <v>1</v>
      </c>
      <c r="G59" s="3" t="s">
        <v>196</v>
      </c>
      <c r="H59" s="3" t="s">
        <v>14</v>
      </c>
      <c r="I59" s="9" t="s">
        <v>1244</v>
      </c>
      <c r="J59" s="5"/>
      <c r="K59" s="5"/>
      <c r="L59" s="5"/>
      <c r="M59" s="5"/>
      <c r="N59" s="5"/>
      <c r="O59" s="5"/>
    </row>
    <row r="60" spans="1:15" x14ac:dyDescent="0.3">
      <c r="A60" s="3" t="s">
        <v>197</v>
      </c>
      <c r="B60" s="3" t="s">
        <v>198</v>
      </c>
      <c r="C60" s="3" t="s">
        <v>199</v>
      </c>
      <c r="D60" s="3" t="s">
        <v>12</v>
      </c>
      <c r="E60" s="4">
        <v>40420</v>
      </c>
      <c r="F60" s="3">
        <v>1</v>
      </c>
      <c r="G60" s="3" t="s">
        <v>200</v>
      </c>
      <c r="H60" s="3" t="s">
        <v>14</v>
      </c>
      <c r="I60" s="9" t="s">
        <v>1245</v>
      </c>
      <c r="J60" s="5"/>
      <c r="K60" s="5"/>
      <c r="L60" s="5"/>
      <c r="M60" s="5"/>
      <c r="N60" s="5"/>
      <c r="O60" s="5"/>
    </row>
    <row r="61" spans="1:15" x14ac:dyDescent="0.3">
      <c r="A61" s="3" t="s">
        <v>201</v>
      </c>
      <c r="B61" s="3" t="s">
        <v>202</v>
      </c>
      <c r="C61" s="3" t="s">
        <v>203</v>
      </c>
      <c r="D61" s="3" t="s">
        <v>204</v>
      </c>
      <c r="E61" s="4">
        <v>41597</v>
      </c>
      <c r="F61" s="3"/>
      <c r="G61" s="3" t="s">
        <v>205</v>
      </c>
      <c r="H61" s="3" t="s">
        <v>14</v>
      </c>
      <c r="I61" s="9" t="s">
        <v>1246</v>
      </c>
      <c r="J61" s="5"/>
      <c r="K61" s="5"/>
      <c r="L61" s="5"/>
      <c r="M61" s="5"/>
      <c r="N61" s="5"/>
      <c r="O61" s="5"/>
    </row>
    <row r="62" spans="1:15" x14ac:dyDescent="0.3">
      <c r="A62" s="3" t="s">
        <v>206</v>
      </c>
      <c r="B62" s="3" t="str">
        <f>"9789004185937"</f>
        <v>9789004185937</v>
      </c>
      <c r="C62" s="3" t="str">
        <f>"9789004196148"</f>
        <v>9789004196148</v>
      </c>
      <c r="D62" s="3" t="s">
        <v>140</v>
      </c>
      <c r="E62" s="4">
        <v>40544</v>
      </c>
      <c r="F62" s="3">
        <v>1</v>
      </c>
      <c r="G62" s="3" t="s">
        <v>207</v>
      </c>
      <c r="H62" s="3" t="s">
        <v>19</v>
      </c>
      <c r="I62" s="9" t="s">
        <v>1247</v>
      </c>
      <c r="J62" s="5"/>
      <c r="K62" s="5"/>
      <c r="L62" s="5"/>
      <c r="M62" s="5"/>
      <c r="N62" s="5"/>
      <c r="O62" s="5"/>
    </row>
    <row r="63" spans="1:15" x14ac:dyDescent="0.3">
      <c r="A63" s="3" t="s">
        <v>208</v>
      </c>
      <c r="B63" s="3" t="s">
        <v>209</v>
      </c>
      <c r="C63" s="3" t="s">
        <v>210</v>
      </c>
      <c r="D63" s="3" t="s">
        <v>140</v>
      </c>
      <c r="E63" s="4">
        <v>40840</v>
      </c>
      <c r="F63" s="3">
        <v>1</v>
      </c>
      <c r="G63" s="3" t="s">
        <v>211</v>
      </c>
      <c r="H63" s="3" t="s">
        <v>19</v>
      </c>
      <c r="I63" s="9" t="s">
        <v>1248</v>
      </c>
      <c r="J63" s="5"/>
      <c r="K63" s="5"/>
      <c r="L63" s="5"/>
      <c r="M63" s="5"/>
      <c r="N63" s="5"/>
      <c r="O63" s="5"/>
    </row>
    <row r="64" spans="1:15" x14ac:dyDescent="0.3">
      <c r="A64" s="3" t="s">
        <v>208</v>
      </c>
      <c r="B64" s="3" t="str">
        <f>"9789004211605"</f>
        <v>9789004211605</v>
      </c>
      <c r="C64" s="3" t="str">
        <f>"9789004211612"</f>
        <v>9789004211612</v>
      </c>
      <c r="D64" s="3" t="s">
        <v>140</v>
      </c>
      <c r="E64" s="4">
        <v>40840</v>
      </c>
      <c r="F64" s="3">
        <v>1</v>
      </c>
      <c r="G64" s="3" t="s">
        <v>211</v>
      </c>
      <c r="H64" s="3" t="s">
        <v>19</v>
      </c>
      <c r="I64" s="9" t="s">
        <v>1248</v>
      </c>
      <c r="J64" s="5"/>
      <c r="K64" s="5"/>
      <c r="L64" s="5"/>
      <c r="M64" s="5"/>
      <c r="N64" s="5"/>
      <c r="O64" s="5"/>
    </row>
    <row r="65" spans="1:15" x14ac:dyDescent="0.3">
      <c r="A65" s="3" t="s">
        <v>212</v>
      </c>
      <c r="B65" s="3" t="s">
        <v>213</v>
      </c>
      <c r="C65" s="3" t="s">
        <v>214</v>
      </c>
      <c r="D65" s="3" t="s">
        <v>12</v>
      </c>
      <c r="E65" s="4">
        <v>40840</v>
      </c>
      <c r="F65" s="3">
        <v>1</v>
      </c>
      <c r="G65" s="3" t="s">
        <v>215</v>
      </c>
      <c r="H65" s="3" t="s">
        <v>14</v>
      </c>
      <c r="I65" s="9" t="s">
        <v>1249</v>
      </c>
      <c r="J65" s="5"/>
      <c r="K65" s="5"/>
      <c r="L65" s="5"/>
      <c r="M65" s="5"/>
      <c r="N65" s="5"/>
      <c r="O65" s="5"/>
    </row>
    <row r="66" spans="1:15" x14ac:dyDescent="0.3">
      <c r="A66" s="3" t="s">
        <v>216</v>
      </c>
      <c r="B66" s="3" t="s">
        <v>217</v>
      </c>
      <c r="C66" s="3" t="s">
        <v>218</v>
      </c>
      <c r="D66" s="3" t="s">
        <v>204</v>
      </c>
      <c r="E66" s="4">
        <v>41597</v>
      </c>
      <c r="F66" s="3"/>
      <c r="G66" s="3" t="s">
        <v>219</v>
      </c>
      <c r="H66" s="3" t="s">
        <v>14</v>
      </c>
      <c r="I66" s="9" t="s">
        <v>1250</v>
      </c>
      <c r="J66" s="5"/>
      <c r="K66" s="5"/>
      <c r="L66" s="5"/>
      <c r="M66" s="5"/>
      <c r="N66" s="5"/>
      <c r="O66" s="5"/>
    </row>
    <row r="67" spans="1:15" x14ac:dyDescent="0.3">
      <c r="A67" s="3" t="s">
        <v>220</v>
      </c>
      <c r="B67" s="3" t="s">
        <v>221</v>
      </c>
      <c r="C67" s="3" t="s">
        <v>222</v>
      </c>
      <c r="D67" s="3" t="s">
        <v>12</v>
      </c>
      <c r="E67" s="4">
        <v>41248</v>
      </c>
      <c r="F67" s="3">
        <v>1</v>
      </c>
      <c r="G67" s="3" t="s">
        <v>184</v>
      </c>
      <c r="H67" s="3" t="s">
        <v>14</v>
      </c>
      <c r="I67" s="9" t="s">
        <v>1251</v>
      </c>
      <c r="J67" s="5"/>
      <c r="K67" s="5"/>
      <c r="L67" s="5"/>
      <c r="M67" s="5"/>
      <c r="N67" s="5"/>
      <c r="O67" s="5"/>
    </row>
    <row r="68" spans="1:15" x14ac:dyDescent="0.3">
      <c r="A68" s="3" t="s">
        <v>223</v>
      </c>
      <c r="B68" s="3" t="s">
        <v>224</v>
      </c>
      <c r="C68" s="3" t="s">
        <v>225</v>
      </c>
      <c r="D68" s="3" t="s">
        <v>12</v>
      </c>
      <c r="E68" s="4">
        <v>41022</v>
      </c>
      <c r="F68" s="3">
        <v>1</v>
      </c>
      <c r="G68" s="3" t="s">
        <v>226</v>
      </c>
      <c r="H68" s="3" t="s">
        <v>14</v>
      </c>
      <c r="I68" s="9" t="s">
        <v>1252</v>
      </c>
      <c r="J68" s="5"/>
      <c r="K68" s="5"/>
      <c r="L68" s="5"/>
      <c r="M68" s="5"/>
      <c r="N68" s="5"/>
      <c r="O68" s="5"/>
    </row>
    <row r="69" spans="1:15" x14ac:dyDescent="0.3">
      <c r="A69" s="3" t="s">
        <v>227</v>
      </c>
      <c r="B69" s="3" t="s">
        <v>228</v>
      </c>
      <c r="C69" s="3" t="s">
        <v>229</v>
      </c>
      <c r="D69" s="3" t="s">
        <v>52</v>
      </c>
      <c r="E69" s="4">
        <v>40498</v>
      </c>
      <c r="F69" s="3">
        <v>1</v>
      </c>
      <c r="G69" s="3" t="s">
        <v>230</v>
      </c>
      <c r="H69" s="3" t="s">
        <v>14</v>
      </c>
      <c r="I69" s="9" t="s">
        <v>1253</v>
      </c>
      <c r="J69" s="5"/>
      <c r="K69" s="5"/>
      <c r="L69" s="5"/>
      <c r="M69" s="5"/>
      <c r="N69" s="5"/>
      <c r="O69" s="5"/>
    </row>
    <row r="70" spans="1:15" x14ac:dyDescent="0.3">
      <c r="A70" s="3" t="s">
        <v>231</v>
      </c>
      <c r="B70" s="3" t="s">
        <v>232</v>
      </c>
      <c r="C70" s="3" t="s">
        <v>233</v>
      </c>
      <c r="D70" s="3" t="s">
        <v>12</v>
      </c>
      <c r="E70" s="4">
        <v>40430</v>
      </c>
      <c r="F70" s="3">
        <v>1</v>
      </c>
      <c r="G70" s="3" t="s">
        <v>234</v>
      </c>
      <c r="H70" s="3" t="s">
        <v>14</v>
      </c>
      <c r="I70" s="9" t="s">
        <v>1254</v>
      </c>
      <c r="J70" s="5"/>
      <c r="K70" s="5"/>
      <c r="L70" s="5"/>
      <c r="M70" s="5"/>
      <c r="N70" s="5"/>
      <c r="O70" s="5"/>
    </row>
    <row r="71" spans="1:15" x14ac:dyDescent="0.3">
      <c r="A71" s="3" t="s">
        <v>235</v>
      </c>
      <c r="B71" s="3" t="s">
        <v>236</v>
      </c>
      <c r="C71" s="3" t="s">
        <v>237</v>
      </c>
      <c r="D71" s="3" t="s">
        <v>204</v>
      </c>
      <c r="E71" s="4">
        <v>41871</v>
      </c>
      <c r="F71" s="3">
        <v>2</v>
      </c>
      <c r="G71" s="3" t="s">
        <v>238</v>
      </c>
      <c r="H71" s="3" t="s">
        <v>14</v>
      </c>
      <c r="I71" s="9" t="s">
        <v>1255</v>
      </c>
      <c r="J71" s="5"/>
      <c r="K71" s="5"/>
      <c r="L71" s="5"/>
      <c r="M71" s="5"/>
      <c r="N71" s="5"/>
      <c r="O71" s="5"/>
    </row>
    <row r="72" spans="1:15" x14ac:dyDescent="0.3">
      <c r="A72" s="3" t="s">
        <v>239</v>
      </c>
      <c r="B72" s="3" t="s">
        <v>240</v>
      </c>
      <c r="C72" s="3" t="s">
        <v>241</v>
      </c>
      <c r="D72" s="3" t="s">
        <v>47</v>
      </c>
      <c r="E72" s="4">
        <v>41817</v>
      </c>
      <c r="F72" s="3">
        <v>1</v>
      </c>
      <c r="G72" s="3" t="s">
        <v>242</v>
      </c>
      <c r="H72" s="3" t="s">
        <v>14</v>
      </c>
      <c r="I72" s="9" t="s">
        <v>1256</v>
      </c>
      <c r="J72" s="5"/>
      <c r="K72" s="5"/>
      <c r="L72" s="5"/>
      <c r="M72" s="5"/>
      <c r="N72" s="5"/>
      <c r="O72" s="5"/>
    </row>
    <row r="73" spans="1:15" x14ac:dyDescent="0.3">
      <c r="A73" s="3" t="s">
        <v>243</v>
      </c>
      <c r="B73" s="3" t="s">
        <v>244</v>
      </c>
      <c r="C73" s="3" t="s">
        <v>245</v>
      </c>
      <c r="D73" s="3" t="s">
        <v>12</v>
      </c>
      <c r="E73" s="4">
        <v>41148</v>
      </c>
      <c r="F73" s="3">
        <v>1</v>
      </c>
      <c r="G73" s="3" t="s">
        <v>246</v>
      </c>
      <c r="H73" s="3" t="s">
        <v>14</v>
      </c>
      <c r="I73" s="9" t="s">
        <v>1257</v>
      </c>
      <c r="J73" s="5"/>
      <c r="K73" s="5"/>
      <c r="L73" s="5"/>
      <c r="M73" s="5"/>
      <c r="N73" s="5"/>
      <c r="O73" s="5"/>
    </row>
    <row r="74" spans="1:15" x14ac:dyDescent="0.3">
      <c r="A74" s="3" t="s">
        <v>247</v>
      </c>
      <c r="B74" s="3" t="s">
        <v>248</v>
      </c>
      <c r="C74" s="3" t="s">
        <v>249</v>
      </c>
      <c r="D74" s="3" t="s">
        <v>12</v>
      </c>
      <c r="E74" s="4">
        <v>41379</v>
      </c>
      <c r="F74" s="3">
        <v>1</v>
      </c>
      <c r="G74" s="3" t="s">
        <v>250</v>
      </c>
      <c r="H74" s="3" t="s">
        <v>14</v>
      </c>
      <c r="I74" s="9" t="s">
        <v>1258</v>
      </c>
      <c r="J74" s="5"/>
      <c r="K74" s="5"/>
      <c r="L74" s="5"/>
      <c r="M74" s="5"/>
      <c r="N74" s="5"/>
      <c r="O74" s="5"/>
    </row>
    <row r="75" spans="1:15" x14ac:dyDescent="0.3">
      <c r="A75" s="3" t="s">
        <v>251</v>
      </c>
      <c r="B75" s="3" t="s">
        <v>252</v>
      </c>
      <c r="C75" s="3" t="s">
        <v>253</v>
      </c>
      <c r="D75" s="3" t="s">
        <v>204</v>
      </c>
      <c r="E75" s="4">
        <v>41779</v>
      </c>
      <c r="F75" s="3"/>
      <c r="G75" s="3" t="s">
        <v>254</v>
      </c>
      <c r="H75" s="3" t="s">
        <v>14</v>
      </c>
      <c r="I75" s="9" t="s">
        <v>1259</v>
      </c>
      <c r="J75" s="5"/>
      <c r="K75" s="5"/>
      <c r="L75" s="5"/>
      <c r="M75" s="5"/>
      <c r="N75" s="5"/>
      <c r="O75" s="5"/>
    </row>
    <row r="76" spans="1:15" x14ac:dyDescent="0.3">
      <c r="A76" s="3" t="s">
        <v>255</v>
      </c>
      <c r="B76" s="3" t="s">
        <v>256</v>
      </c>
      <c r="C76" s="3" t="s">
        <v>257</v>
      </c>
      <c r="D76" s="3" t="s">
        <v>204</v>
      </c>
      <c r="E76" s="4">
        <v>41605</v>
      </c>
      <c r="F76" s="3"/>
      <c r="G76" s="3" t="s">
        <v>258</v>
      </c>
      <c r="H76" s="3" t="s">
        <v>14</v>
      </c>
      <c r="I76" s="9" t="s">
        <v>1260</v>
      </c>
      <c r="J76" s="5"/>
      <c r="K76" s="5"/>
      <c r="L76" s="5"/>
      <c r="M76" s="5"/>
      <c r="N76" s="5"/>
      <c r="O76" s="5"/>
    </row>
    <row r="77" spans="1:15" x14ac:dyDescent="0.3">
      <c r="A77" s="3" t="s">
        <v>259</v>
      </c>
      <c r="B77" s="3" t="s">
        <v>260</v>
      </c>
      <c r="C77" s="3" t="s">
        <v>261</v>
      </c>
      <c r="D77" s="3" t="s">
        <v>12</v>
      </c>
      <c r="E77" s="4">
        <v>40780</v>
      </c>
      <c r="F77" s="3">
        <v>1</v>
      </c>
      <c r="G77" s="3" t="s">
        <v>262</v>
      </c>
      <c r="H77" s="3" t="s">
        <v>14</v>
      </c>
      <c r="I77" s="9" t="s">
        <v>1261</v>
      </c>
      <c r="J77" s="5"/>
      <c r="K77" s="5"/>
      <c r="L77" s="5"/>
      <c r="M77" s="5"/>
      <c r="N77" s="5"/>
      <c r="O77" s="5"/>
    </row>
    <row r="78" spans="1:15" x14ac:dyDescent="0.3">
      <c r="A78" s="3" t="s">
        <v>263</v>
      </c>
      <c r="B78" s="3" t="s">
        <v>264</v>
      </c>
      <c r="C78" s="3" t="s">
        <v>265</v>
      </c>
      <c r="D78" s="3" t="s">
        <v>12</v>
      </c>
      <c r="E78" s="4">
        <v>41520</v>
      </c>
      <c r="F78" s="3">
        <v>1</v>
      </c>
      <c r="G78" s="3" t="s">
        <v>266</v>
      </c>
      <c r="H78" s="3" t="s">
        <v>14</v>
      </c>
      <c r="I78" s="9" t="s">
        <v>1262</v>
      </c>
      <c r="J78" s="5"/>
      <c r="K78" s="5"/>
      <c r="L78" s="5"/>
      <c r="M78" s="5"/>
      <c r="N78" s="5"/>
      <c r="O78" s="5"/>
    </row>
    <row r="79" spans="1:15" x14ac:dyDescent="0.3">
      <c r="A79" s="3" t="s">
        <v>267</v>
      </c>
      <c r="B79" s="3" t="s">
        <v>268</v>
      </c>
      <c r="C79" s="3" t="s">
        <v>269</v>
      </c>
      <c r="D79" s="3" t="s">
        <v>12</v>
      </c>
      <c r="E79" s="4">
        <v>41941</v>
      </c>
      <c r="F79" s="3">
        <v>1</v>
      </c>
      <c r="G79" s="3" t="s">
        <v>270</v>
      </c>
      <c r="H79" s="3" t="s">
        <v>14</v>
      </c>
      <c r="I79" s="9" t="s">
        <v>1263</v>
      </c>
      <c r="J79" s="5"/>
      <c r="K79" s="5"/>
      <c r="L79" s="5"/>
      <c r="M79" s="5"/>
      <c r="N79" s="5"/>
      <c r="O79" s="5"/>
    </row>
    <row r="80" spans="1:15" x14ac:dyDescent="0.3">
      <c r="A80" s="3" t="s">
        <v>271</v>
      </c>
      <c r="B80" s="3" t="s">
        <v>272</v>
      </c>
      <c r="C80" s="3" t="s">
        <v>273</v>
      </c>
      <c r="D80" s="3" t="s">
        <v>74</v>
      </c>
      <c r="E80" s="4">
        <v>41487</v>
      </c>
      <c r="F80" s="3">
        <v>1</v>
      </c>
      <c r="G80" s="3" t="s">
        <v>274</v>
      </c>
      <c r="H80" s="3" t="s">
        <v>14</v>
      </c>
      <c r="I80" s="9" t="s">
        <v>1264</v>
      </c>
      <c r="J80" s="5"/>
      <c r="K80" s="5"/>
      <c r="L80" s="5"/>
      <c r="M80" s="5"/>
      <c r="N80" s="5"/>
      <c r="O80" s="5"/>
    </row>
    <row r="81" spans="1:15" x14ac:dyDescent="0.3">
      <c r="A81" s="3" t="s">
        <v>275</v>
      </c>
      <c r="B81" s="3" t="s">
        <v>276</v>
      </c>
      <c r="C81" s="3" t="s">
        <v>277</v>
      </c>
      <c r="D81" s="3" t="s">
        <v>12</v>
      </c>
      <c r="E81" s="4">
        <v>40688</v>
      </c>
      <c r="F81" s="3">
        <v>1</v>
      </c>
      <c r="G81" s="3" t="s">
        <v>278</v>
      </c>
      <c r="H81" s="3" t="s">
        <v>14</v>
      </c>
      <c r="I81" s="9" t="s">
        <v>1265</v>
      </c>
      <c r="J81" s="5"/>
      <c r="K81" s="5"/>
      <c r="L81" s="5"/>
      <c r="M81" s="5"/>
      <c r="N81" s="5"/>
      <c r="O81" s="5"/>
    </row>
    <row r="82" spans="1:15" x14ac:dyDescent="0.3">
      <c r="A82" s="3" t="s">
        <v>279</v>
      </c>
      <c r="B82" s="3" t="s">
        <v>280</v>
      </c>
      <c r="C82" s="3" t="s">
        <v>281</v>
      </c>
      <c r="D82" s="3" t="s">
        <v>12</v>
      </c>
      <c r="E82" s="4">
        <v>39763</v>
      </c>
      <c r="F82" s="3">
        <v>1</v>
      </c>
      <c r="G82" s="3" t="s">
        <v>282</v>
      </c>
      <c r="H82" s="3" t="s">
        <v>14</v>
      </c>
      <c r="I82" s="9" t="s">
        <v>1266</v>
      </c>
      <c r="J82" s="5"/>
      <c r="K82" s="5"/>
      <c r="L82" s="5"/>
      <c r="M82" s="5"/>
      <c r="N82" s="5"/>
      <c r="O82" s="5"/>
    </row>
    <row r="83" spans="1:15" x14ac:dyDescent="0.3">
      <c r="A83" s="3" t="s">
        <v>283</v>
      </c>
      <c r="B83" s="3" t="s">
        <v>284</v>
      </c>
      <c r="C83" s="3" t="s">
        <v>285</v>
      </c>
      <c r="D83" s="3" t="s">
        <v>12</v>
      </c>
      <c r="E83" s="4">
        <v>40443</v>
      </c>
      <c r="F83" s="3">
        <v>1</v>
      </c>
      <c r="G83" s="3" t="s">
        <v>286</v>
      </c>
      <c r="H83" s="3" t="s">
        <v>14</v>
      </c>
      <c r="I83" s="9" t="s">
        <v>1267</v>
      </c>
      <c r="J83" s="5"/>
      <c r="K83" s="5"/>
      <c r="L83" s="5"/>
      <c r="M83" s="5"/>
      <c r="N83" s="5"/>
      <c r="O83" s="5"/>
    </row>
    <row r="84" spans="1:15" x14ac:dyDescent="0.3">
      <c r="A84" s="3" t="s">
        <v>287</v>
      </c>
      <c r="B84" s="3" t="s">
        <v>288</v>
      </c>
      <c r="C84" s="3" t="s">
        <v>289</v>
      </c>
      <c r="D84" s="3" t="s">
        <v>12</v>
      </c>
      <c r="E84" s="4">
        <v>40443</v>
      </c>
      <c r="F84" s="3">
        <v>1</v>
      </c>
      <c r="G84" s="3" t="s">
        <v>290</v>
      </c>
      <c r="H84" s="3" t="s">
        <v>14</v>
      </c>
      <c r="I84" s="9" t="s">
        <v>1268</v>
      </c>
      <c r="J84" s="5"/>
      <c r="K84" s="5"/>
      <c r="L84" s="5"/>
      <c r="M84" s="5"/>
      <c r="N84" s="5"/>
      <c r="O84" s="5"/>
    </row>
    <row r="85" spans="1:15" x14ac:dyDescent="0.3">
      <c r="A85" s="3" t="s">
        <v>291</v>
      </c>
      <c r="B85" s="3" t="s">
        <v>292</v>
      </c>
      <c r="C85" s="3" t="s">
        <v>293</v>
      </c>
      <c r="D85" s="3" t="s">
        <v>12</v>
      </c>
      <c r="E85" s="4">
        <v>40430</v>
      </c>
      <c r="F85" s="3">
        <v>1</v>
      </c>
      <c r="G85" s="3" t="s">
        <v>294</v>
      </c>
      <c r="H85" s="3" t="s">
        <v>14</v>
      </c>
      <c r="I85" s="9" t="s">
        <v>1269</v>
      </c>
      <c r="J85" s="5"/>
      <c r="K85" s="5"/>
      <c r="L85" s="5"/>
      <c r="M85" s="5"/>
      <c r="N85" s="5"/>
      <c r="O85" s="5"/>
    </row>
    <row r="86" spans="1:15" x14ac:dyDescent="0.3">
      <c r="A86" s="3" t="s">
        <v>295</v>
      </c>
      <c r="B86" s="3" t="s">
        <v>296</v>
      </c>
      <c r="C86" s="3" t="s">
        <v>297</v>
      </c>
      <c r="D86" s="3" t="s">
        <v>12</v>
      </c>
      <c r="E86" s="4">
        <v>39736</v>
      </c>
      <c r="F86" s="3">
        <v>1</v>
      </c>
      <c r="G86" s="3" t="s">
        <v>298</v>
      </c>
      <c r="H86" s="3" t="s">
        <v>14</v>
      </c>
      <c r="I86" s="9" t="s">
        <v>1270</v>
      </c>
      <c r="J86" s="5"/>
      <c r="K86" s="5"/>
      <c r="L86" s="5"/>
      <c r="M86" s="5"/>
      <c r="N86" s="5"/>
      <c r="O86" s="5"/>
    </row>
    <row r="87" spans="1:15" x14ac:dyDescent="0.3">
      <c r="A87" s="3" t="s">
        <v>299</v>
      </c>
      <c r="B87" s="3" t="s">
        <v>300</v>
      </c>
      <c r="C87" s="3" t="s">
        <v>301</v>
      </c>
      <c r="D87" s="3" t="s">
        <v>12</v>
      </c>
      <c r="E87" s="4">
        <v>40701</v>
      </c>
      <c r="F87" s="3">
        <v>1</v>
      </c>
      <c r="G87" s="3" t="s">
        <v>302</v>
      </c>
      <c r="H87" s="3" t="s">
        <v>14</v>
      </c>
      <c r="I87" s="9" t="s">
        <v>1271</v>
      </c>
      <c r="J87" s="5"/>
      <c r="K87" s="5"/>
      <c r="L87" s="5"/>
      <c r="M87" s="5"/>
      <c r="N87" s="5"/>
      <c r="O87" s="5"/>
    </row>
    <row r="88" spans="1:15" x14ac:dyDescent="0.3">
      <c r="A88" s="3" t="s">
        <v>303</v>
      </c>
      <c r="B88" s="3" t="s">
        <v>304</v>
      </c>
      <c r="C88" s="3" t="s">
        <v>305</v>
      </c>
      <c r="D88" s="3" t="s">
        <v>12</v>
      </c>
      <c r="E88" s="4">
        <v>39933</v>
      </c>
      <c r="F88" s="3">
        <v>1</v>
      </c>
      <c r="G88" s="3" t="s">
        <v>306</v>
      </c>
      <c r="H88" s="3" t="s">
        <v>14</v>
      </c>
      <c r="I88" s="9" t="s">
        <v>1272</v>
      </c>
      <c r="J88" s="5"/>
      <c r="K88" s="5"/>
      <c r="L88" s="5"/>
      <c r="M88" s="5"/>
      <c r="N88" s="5"/>
      <c r="O88" s="5"/>
    </row>
    <row r="89" spans="1:15" x14ac:dyDescent="0.3">
      <c r="A89" s="3" t="s">
        <v>307</v>
      </c>
      <c r="B89" s="3" t="s">
        <v>308</v>
      </c>
      <c r="C89" s="3" t="s">
        <v>309</v>
      </c>
      <c r="D89" s="3" t="s">
        <v>204</v>
      </c>
      <c r="E89" s="4">
        <v>41978</v>
      </c>
      <c r="F89" s="3"/>
      <c r="G89" s="3" t="s">
        <v>310</v>
      </c>
      <c r="H89" s="3" t="s">
        <v>14</v>
      </c>
      <c r="I89" s="9" t="s">
        <v>1273</v>
      </c>
      <c r="J89" s="5"/>
      <c r="K89" s="5"/>
      <c r="L89" s="5"/>
      <c r="M89" s="5"/>
      <c r="N89" s="5"/>
      <c r="O89" s="5"/>
    </row>
    <row r="90" spans="1:15" x14ac:dyDescent="0.3">
      <c r="A90" s="3" t="s">
        <v>311</v>
      </c>
      <c r="B90" s="3" t="s">
        <v>312</v>
      </c>
      <c r="C90" s="3" t="s">
        <v>313</v>
      </c>
      <c r="D90" s="3" t="s">
        <v>12</v>
      </c>
      <c r="E90" s="4">
        <v>41026</v>
      </c>
      <c r="F90" s="3">
        <v>1</v>
      </c>
      <c r="G90" s="3" t="s">
        <v>314</v>
      </c>
      <c r="H90" s="3" t="s">
        <v>14</v>
      </c>
      <c r="I90" s="9" t="s">
        <v>1274</v>
      </c>
      <c r="J90" s="5"/>
      <c r="K90" s="5"/>
      <c r="L90" s="5"/>
      <c r="M90" s="5"/>
      <c r="N90" s="5"/>
      <c r="O90" s="5"/>
    </row>
    <row r="91" spans="1:15" x14ac:dyDescent="0.3">
      <c r="A91" s="3" t="s">
        <v>315</v>
      </c>
      <c r="B91" s="3" t="s">
        <v>316</v>
      </c>
      <c r="C91" s="3" t="s">
        <v>317</v>
      </c>
      <c r="D91" s="3" t="s">
        <v>12</v>
      </c>
      <c r="E91" s="4">
        <v>40703</v>
      </c>
      <c r="F91" s="3">
        <v>1</v>
      </c>
      <c r="G91" s="3" t="s">
        <v>318</v>
      </c>
      <c r="H91" s="3" t="s">
        <v>14</v>
      </c>
      <c r="I91" s="9" t="s">
        <v>1275</v>
      </c>
      <c r="J91" s="5"/>
      <c r="K91" s="5"/>
      <c r="L91" s="5"/>
      <c r="M91" s="5"/>
      <c r="N91" s="5"/>
      <c r="O91" s="5"/>
    </row>
    <row r="92" spans="1:15" x14ac:dyDescent="0.3">
      <c r="A92" s="3" t="s">
        <v>319</v>
      </c>
      <c r="B92" s="3" t="s">
        <v>320</v>
      </c>
      <c r="C92" s="3" t="s">
        <v>321</v>
      </c>
      <c r="D92" s="3" t="s">
        <v>322</v>
      </c>
      <c r="E92" s="4">
        <v>40857</v>
      </c>
      <c r="F92" s="3">
        <v>1</v>
      </c>
      <c r="G92" s="3" t="s">
        <v>323</v>
      </c>
      <c r="H92" s="3" t="s">
        <v>14</v>
      </c>
      <c r="I92" s="9" t="s">
        <v>1276</v>
      </c>
      <c r="J92" s="5"/>
      <c r="K92" s="5"/>
      <c r="L92" s="5"/>
      <c r="M92" s="5"/>
      <c r="N92" s="5"/>
      <c r="O92" s="5"/>
    </row>
    <row r="93" spans="1:15" x14ac:dyDescent="0.3">
      <c r="A93" s="3" t="s">
        <v>324</v>
      </c>
      <c r="B93" s="3" t="s">
        <v>325</v>
      </c>
      <c r="C93" s="3" t="s">
        <v>326</v>
      </c>
      <c r="D93" s="3" t="s">
        <v>204</v>
      </c>
      <c r="E93" s="4">
        <v>41982</v>
      </c>
      <c r="F93" s="3"/>
      <c r="G93" s="3" t="s">
        <v>327</v>
      </c>
      <c r="H93" s="3" t="s">
        <v>14</v>
      </c>
      <c r="I93" s="9" t="s">
        <v>1277</v>
      </c>
      <c r="J93" s="5"/>
      <c r="K93" s="5"/>
      <c r="L93" s="5"/>
      <c r="M93" s="5"/>
      <c r="N93" s="5"/>
      <c r="O93" s="5"/>
    </row>
    <row r="94" spans="1:15" x14ac:dyDescent="0.3">
      <c r="A94" s="3" t="s">
        <v>328</v>
      </c>
      <c r="B94" s="3" t="s">
        <v>329</v>
      </c>
      <c r="C94" s="3" t="s">
        <v>330</v>
      </c>
      <c r="D94" s="3" t="s">
        <v>204</v>
      </c>
      <c r="E94" s="4">
        <v>41779</v>
      </c>
      <c r="F94" s="3"/>
      <c r="G94" s="3" t="s">
        <v>331</v>
      </c>
      <c r="H94" s="3" t="s">
        <v>14</v>
      </c>
      <c r="I94" s="9" t="s">
        <v>1278</v>
      </c>
      <c r="J94" s="5"/>
      <c r="K94" s="5"/>
      <c r="L94" s="5"/>
      <c r="M94" s="5"/>
      <c r="N94" s="5"/>
      <c r="O94" s="5"/>
    </row>
    <row r="95" spans="1:15" x14ac:dyDescent="0.3">
      <c r="A95" s="3" t="s">
        <v>332</v>
      </c>
      <c r="B95" s="3" t="s">
        <v>333</v>
      </c>
      <c r="C95" s="3" t="s">
        <v>334</v>
      </c>
      <c r="D95" s="3" t="s">
        <v>52</v>
      </c>
      <c r="E95" s="4">
        <v>41178</v>
      </c>
      <c r="F95" s="3">
        <v>1</v>
      </c>
      <c r="G95" s="3" t="s">
        <v>335</v>
      </c>
      <c r="H95" s="3" t="s">
        <v>14</v>
      </c>
      <c r="I95" s="9" t="s">
        <v>1279</v>
      </c>
      <c r="J95" s="5"/>
      <c r="K95" s="5"/>
      <c r="L95" s="5"/>
      <c r="M95" s="5"/>
      <c r="N95" s="5"/>
      <c r="O95" s="5"/>
    </row>
    <row r="96" spans="1:15" x14ac:dyDescent="0.3">
      <c r="A96" s="3" t="s">
        <v>336</v>
      </c>
      <c r="B96" s="3" t="s">
        <v>337</v>
      </c>
      <c r="C96" s="3" t="s">
        <v>338</v>
      </c>
      <c r="D96" s="3" t="s">
        <v>12</v>
      </c>
      <c r="E96" s="4">
        <v>41820</v>
      </c>
      <c r="F96" s="3">
        <v>1</v>
      </c>
      <c r="G96" s="3" t="s">
        <v>339</v>
      </c>
      <c r="H96" s="3" t="s">
        <v>14</v>
      </c>
      <c r="I96" s="9" t="s">
        <v>1280</v>
      </c>
      <c r="J96" s="5"/>
      <c r="K96" s="5"/>
      <c r="L96" s="5"/>
      <c r="M96" s="5"/>
      <c r="N96" s="5"/>
      <c r="O96" s="5"/>
    </row>
    <row r="97" spans="1:15" x14ac:dyDescent="0.3">
      <c r="A97" s="3" t="s">
        <v>340</v>
      </c>
      <c r="B97" s="3" t="s">
        <v>341</v>
      </c>
      <c r="C97" s="3" t="s">
        <v>342</v>
      </c>
      <c r="D97" s="3" t="s">
        <v>12</v>
      </c>
      <c r="E97" s="4">
        <v>40616</v>
      </c>
      <c r="F97" s="3">
        <v>1</v>
      </c>
      <c r="G97" s="3" t="s">
        <v>343</v>
      </c>
      <c r="H97" s="3" t="s">
        <v>14</v>
      </c>
      <c r="I97" s="9" t="s">
        <v>1281</v>
      </c>
      <c r="J97" s="5"/>
      <c r="K97" s="5"/>
      <c r="L97" s="5"/>
      <c r="M97" s="5"/>
      <c r="N97" s="5"/>
      <c r="O97" s="5"/>
    </row>
    <row r="98" spans="1:15" x14ac:dyDescent="0.3">
      <c r="A98" s="3" t="s">
        <v>344</v>
      </c>
      <c r="B98" s="3" t="s">
        <v>345</v>
      </c>
      <c r="C98" s="3" t="s">
        <v>346</v>
      </c>
      <c r="D98" s="3" t="s">
        <v>347</v>
      </c>
      <c r="E98" s="4">
        <v>39449</v>
      </c>
      <c r="F98" s="3">
        <v>1</v>
      </c>
      <c r="G98" s="3" t="s">
        <v>348</v>
      </c>
      <c r="H98" s="3" t="s">
        <v>14</v>
      </c>
      <c r="I98" s="9" t="s">
        <v>1282</v>
      </c>
      <c r="J98" s="5"/>
      <c r="K98" s="5"/>
      <c r="L98" s="5"/>
      <c r="M98" s="5"/>
      <c r="N98" s="5"/>
      <c r="O98" s="5"/>
    </row>
    <row r="99" spans="1:15" x14ac:dyDescent="0.3">
      <c r="A99" s="3" t="s">
        <v>349</v>
      </c>
      <c r="B99" s="3" t="s">
        <v>350</v>
      </c>
      <c r="C99" s="3" t="s">
        <v>351</v>
      </c>
      <c r="D99" s="3" t="s">
        <v>12</v>
      </c>
      <c r="E99" s="4">
        <v>40777</v>
      </c>
      <c r="F99" s="3">
        <v>1</v>
      </c>
      <c r="G99" s="3" t="s">
        <v>352</v>
      </c>
      <c r="H99" s="3" t="s">
        <v>14</v>
      </c>
      <c r="I99" s="9" t="s">
        <v>1283</v>
      </c>
      <c r="J99" s="5"/>
      <c r="K99" s="5"/>
      <c r="L99" s="5"/>
      <c r="M99" s="5"/>
      <c r="N99" s="5"/>
      <c r="O99" s="5"/>
    </row>
    <row r="100" spans="1:15" x14ac:dyDescent="0.3">
      <c r="A100" s="3" t="s">
        <v>353</v>
      </c>
      <c r="B100" s="3" t="s">
        <v>354</v>
      </c>
      <c r="C100" s="3" t="s">
        <v>355</v>
      </c>
      <c r="D100" s="3" t="s">
        <v>12</v>
      </c>
      <c r="E100" s="4">
        <v>40450</v>
      </c>
      <c r="F100" s="3">
        <v>1</v>
      </c>
      <c r="G100" s="3" t="s">
        <v>356</v>
      </c>
      <c r="H100" s="3" t="s">
        <v>14</v>
      </c>
      <c r="I100" s="9" t="s">
        <v>1284</v>
      </c>
      <c r="J100" s="5"/>
      <c r="K100" s="5"/>
      <c r="L100" s="5"/>
      <c r="M100" s="5"/>
      <c r="N100" s="5"/>
      <c r="O100" s="5"/>
    </row>
    <row r="101" spans="1:15" x14ac:dyDescent="0.3">
      <c r="A101" s="3" t="s">
        <v>357</v>
      </c>
      <c r="B101" s="3" t="s">
        <v>358</v>
      </c>
      <c r="C101" s="3" t="s">
        <v>359</v>
      </c>
      <c r="D101" s="3" t="s">
        <v>12</v>
      </c>
      <c r="E101" s="4">
        <v>40823</v>
      </c>
      <c r="F101" s="3">
        <v>1</v>
      </c>
      <c r="G101" s="3" t="s">
        <v>360</v>
      </c>
      <c r="H101" s="3" t="s">
        <v>14</v>
      </c>
      <c r="I101" s="9" t="s">
        <v>1285</v>
      </c>
      <c r="J101" s="5"/>
      <c r="K101" s="5"/>
      <c r="L101" s="5"/>
      <c r="M101" s="5"/>
      <c r="N101" s="5"/>
      <c r="O101" s="5"/>
    </row>
    <row r="102" spans="1:15" x14ac:dyDescent="0.3">
      <c r="A102" s="3" t="s">
        <v>361</v>
      </c>
      <c r="B102" s="3" t="s">
        <v>362</v>
      </c>
      <c r="C102" s="3" t="s">
        <v>363</v>
      </c>
      <c r="D102" s="3" t="s">
        <v>12</v>
      </c>
      <c r="E102" s="4">
        <v>41568</v>
      </c>
      <c r="F102" s="3">
        <v>1</v>
      </c>
      <c r="G102" s="3" t="s">
        <v>364</v>
      </c>
      <c r="H102" s="3" t="s">
        <v>14</v>
      </c>
      <c r="I102" s="9" t="s">
        <v>1286</v>
      </c>
      <c r="J102" s="5"/>
      <c r="K102" s="5"/>
      <c r="L102" s="5"/>
      <c r="M102" s="5"/>
      <c r="N102" s="5"/>
      <c r="O102" s="5"/>
    </row>
    <row r="103" spans="1:15" x14ac:dyDescent="0.3">
      <c r="A103" s="3" t="s">
        <v>365</v>
      </c>
      <c r="B103" s="3" t="s">
        <v>366</v>
      </c>
      <c r="C103" s="3" t="s">
        <v>367</v>
      </c>
      <c r="D103" s="3" t="s">
        <v>12</v>
      </c>
      <c r="E103" s="4">
        <v>40932</v>
      </c>
      <c r="F103" s="3">
        <v>1</v>
      </c>
      <c r="G103" s="3" t="s">
        <v>368</v>
      </c>
      <c r="H103" s="3" t="s">
        <v>14</v>
      </c>
      <c r="I103" s="9" t="s">
        <v>1287</v>
      </c>
      <c r="J103" s="5"/>
      <c r="K103" s="5"/>
      <c r="L103" s="5"/>
      <c r="M103" s="5"/>
      <c r="N103" s="5"/>
      <c r="O103" s="5"/>
    </row>
    <row r="104" spans="1:15" x14ac:dyDescent="0.3">
      <c r="A104" s="3" t="s">
        <v>369</v>
      </c>
      <c r="B104" s="3" t="s">
        <v>370</v>
      </c>
      <c r="C104" s="3" t="s">
        <v>371</v>
      </c>
      <c r="D104" s="3" t="s">
        <v>372</v>
      </c>
      <c r="E104" s="4">
        <v>38358</v>
      </c>
      <c r="F104" s="3"/>
      <c r="G104" s="3" t="s">
        <v>373</v>
      </c>
      <c r="H104" s="3" t="s">
        <v>19</v>
      </c>
      <c r="I104" s="9" t="s">
        <v>1288</v>
      </c>
      <c r="J104" s="5"/>
      <c r="K104" s="5"/>
      <c r="L104" s="5"/>
      <c r="M104" s="5"/>
      <c r="N104" s="5"/>
      <c r="O104" s="5"/>
    </row>
    <row r="105" spans="1:15" x14ac:dyDescent="0.3">
      <c r="A105" s="3" t="s">
        <v>369</v>
      </c>
      <c r="B105" s="3" t="str">
        <f>"9780521835206"</f>
        <v>9780521835206</v>
      </c>
      <c r="C105" s="3" t="str">
        <f>"9780511196409"</f>
        <v>9780511196409</v>
      </c>
      <c r="D105" s="3" t="s">
        <v>372</v>
      </c>
      <c r="E105" s="4">
        <v>38358</v>
      </c>
      <c r="F105" s="3"/>
      <c r="G105" s="3" t="s">
        <v>373</v>
      </c>
      <c r="H105" s="3" t="s">
        <v>19</v>
      </c>
      <c r="I105" s="9" t="s">
        <v>1288</v>
      </c>
      <c r="J105" s="5"/>
      <c r="K105" s="5"/>
      <c r="L105" s="5"/>
      <c r="M105" s="5"/>
      <c r="N105" s="5"/>
      <c r="O105" s="5"/>
    </row>
    <row r="106" spans="1:15" x14ac:dyDescent="0.3">
      <c r="A106" s="3" t="s">
        <v>374</v>
      </c>
      <c r="B106" s="3" t="s">
        <v>375</v>
      </c>
      <c r="C106" s="3" t="s">
        <v>376</v>
      </c>
      <c r="D106" s="3" t="s">
        <v>12</v>
      </c>
      <c r="E106" s="4">
        <v>41584</v>
      </c>
      <c r="F106" s="3">
        <v>1</v>
      </c>
      <c r="G106" s="3" t="s">
        <v>377</v>
      </c>
      <c r="H106" s="3" t="s">
        <v>14</v>
      </c>
      <c r="I106" s="9" t="s">
        <v>1289</v>
      </c>
      <c r="J106" s="5"/>
      <c r="K106" s="5"/>
      <c r="L106" s="5"/>
      <c r="M106" s="5"/>
      <c r="N106" s="5"/>
      <c r="O106" s="5"/>
    </row>
    <row r="107" spans="1:15" x14ac:dyDescent="0.3">
      <c r="A107" s="3" t="s">
        <v>378</v>
      </c>
      <c r="B107" s="3" t="s">
        <v>379</v>
      </c>
      <c r="C107" s="3" t="s">
        <v>380</v>
      </c>
      <c r="D107" s="3" t="s">
        <v>12</v>
      </c>
      <c r="E107" s="4">
        <v>41061</v>
      </c>
      <c r="F107" s="3">
        <v>1</v>
      </c>
      <c r="G107" s="3" t="s">
        <v>381</v>
      </c>
      <c r="H107" s="3" t="s">
        <v>14</v>
      </c>
      <c r="I107" s="9" t="s">
        <v>1290</v>
      </c>
      <c r="J107" s="5"/>
      <c r="K107" s="5"/>
      <c r="L107" s="5"/>
      <c r="M107" s="5"/>
      <c r="N107" s="5"/>
      <c r="O107" s="5"/>
    </row>
    <row r="108" spans="1:15" x14ac:dyDescent="0.3">
      <c r="A108" s="3" t="s">
        <v>382</v>
      </c>
      <c r="B108" s="3" t="s">
        <v>383</v>
      </c>
      <c r="C108" s="3" t="s">
        <v>384</v>
      </c>
      <c r="D108" s="3" t="s">
        <v>12</v>
      </c>
      <c r="E108" s="4">
        <v>41702</v>
      </c>
      <c r="F108" s="3">
        <v>1</v>
      </c>
      <c r="G108" s="3" t="s">
        <v>385</v>
      </c>
      <c r="H108" s="3" t="s">
        <v>14</v>
      </c>
      <c r="I108" s="9" t="s">
        <v>1291</v>
      </c>
      <c r="J108" s="5"/>
      <c r="K108" s="5"/>
      <c r="L108" s="5"/>
      <c r="M108" s="5"/>
      <c r="N108" s="5"/>
      <c r="O108" s="5"/>
    </row>
    <row r="109" spans="1:15" x14ac:dyDescent="0.3">
      <c r="A109" s="3" t="s">
        <v>386</v>
      </c>
      <c r="B109" s="3" t="s">
        <v>387</v>
      </c>
      <c r="C109" s="3" t="s">
        <v>388</v>
      </c>
      <c r="D109" s="3" t="s">
        <v>12</v>
      </c>
      <c r="E109" s="4">
        <v>41102</v>
      </c>
      <c r="F109" s="3">
        <v>1</v>
      </c>
      <c r="G109" s="3" t="s">
        <v>389</v>
      </c>
      <c r="H109" s="3" t="s">
        <v>14</v>
      </c>
      <c r="I109" s="9" t="s">
        <v>1292</v>
      </c>
      <c r="J109" s="5"/>
      <c r="K109" s="5"/>
      <c r="L109" s="5"/>
      <c r="M109" s="5"/>
      <c r="N109" s="5"/>
      <c r="O109" s="5"/>
    </row>
    <row r="110" spans="1:15" x14ac:dyDescent="0.3">
      <c r="A110" s="3" t="s">
        <v>390</v>
      </c>
      <c r="B110" s="3" t="s">
        <v>391</v>
      </c>
      <c r="C110" s="3" t="s">
        <v>392</v>
      </c>
      <c r="D110" s="3" t="s">
        <v>12</v>
      </c>
      <c r="E110" s="4">
        <v>40878</v>
      </c>
      <c r="F110" s="3">
        <v>1</v>
      </c>
      <c r="G110" s="3" t="s">
        <v>393</v>
      </c>
      <c r="H110" s="3" t="s">
        <v>14</v>
      </c>
      <c r="I110" s="9" t="s">
        <v>1293</v>
      </c>
      <c r="J110" s="5"/>
      <c r="K110" s="5"/>
      <c r="L110" s="5"/>
      <c r="M110" s="5"/>
      <c r="N110" s="5"/>
      <c r="O110" s="5"/>
    </row>
    <row r="111" spans="1:15" x14ac:dyDescent="0.3">
      <c r="A111" s="3" t="s">
        <v>394</v>
      </c>
      <c r="B111" s="3" t="s">
        <v>395</v>
      </c>
      <c r="C111" s="3" t="s">
        <v>396</v>
      </c>
      <c r="D111" s="3" t="s">
        <v>57</v>
      </c>
      <c r="E111" s="4">
        <v>41599</v>
      </c>
      <c r="F111" s="3">
        <v>3</v>
      </c>
      <c r="G111" s="3" t="s">
        <v>397</v>
      </c>
      <c r="H111" s="3" t="s">
        <v>14</v>
      </c>
      <c r="I111" s="9" t="s">
        <v>1294</v>
      </c>
      <c r="J111" s="5"/>
      <c r="K111" s="5"/>
      <c r="L111" s="5"/>
      <c r="M111" s="5"/>
      <c r="N111" s="5"/>
      <c r="O111" s="5"/>
    </row>
    <row r="112" spans="1:15" x14ac:dyDescent="0.3">
      <c r="A112" s="3" t="s">
        <v>398</v>
      </c>
      <c r="B112" s="3" t="s">
        <v>399</v>
      </c>
      <c r="C112" s="3" t="s">
        <v>400</v>
      </c>
      <c r="D112" s="3" t="s">
        <v>66</v>
      </c>
      <c r="E112" s="4">
        <v>41508</v>
      </c>
      <c r="F112" s="3">
        <v>4</v>
      </c>
      <c r="G112" s="3" t="s">
        <v>401</v>
      </c>
      <c r="H112" s="3" t="s">
        <v>19</v>
      </c>
      <c r="I112" s="9" t="s">
        <v>1295</v>
      </c>
      <c r="J112" s="5"/>
      <c r="K112" s="5"/>
      <c r="L112" s="5"/>
      <c r="M112" s="5"/>
      <c r="N112" s="5"/>
      <c r="O112" s="5"/>
    </row>
    <row r="113" spans="1:15" x14ac:dyDescent="0.3">
      <c r="A113" s="3" t="s">
        <v>398</v>
      </c>
      <c r="B113" s="3" t="str">
        <f>"9781843114246"</f>
        <v>9781843114246</v>
      </c>
      <c r="C113" s="3" t="str">
        <f>"9781135119157"</f>
        <v>9781135119157</v>
      </c>
      <c r="D113" s="3" t="s">
        <v>66</v>
      </c>
      <c r="E113" s="4">
        <v>41508</v>
      </c>
      <c r="F113" s="3">
        <v>4</v>
      </c>
      <c r="G113" s="3" t="s">
        <v>401</v>
      </c>
      <c r="H113" s="3" t="s">
        <v>19</v>
      </c>
      <c r="I113" s="9" t="s">
        <v>1295</v>
      </c>
      <c r="J113" s="5"/>
      <c r="K113" s="5"/>
      <c r="L113" s="5"/>
      <c r="M113" s="5"/>
      <c r="N113" s="5"/>
      <c r="O113" s="5"/>
    </row>
    <row r="114" spans="1:15" x14ac:dyDescent="0.3">
      <c r="A114" s="3" t="s">
        <v>402</v>
      </c>
      <c r="B114" s="3" t="s">
        <v>403</v>
      </c>
      <c r="C114" s="3" t="s">
        <v>404</v>
      </c>
      <c r="D114" s="3" t="s">
        <v>204</v>
      </c>
      <c r="E114" s="4">
        <v>41212</v>
      </c>
      <c r="F114" s="3"/>
      <c r="G114" s="3" t="s">
        <v>405</v>
      </c>
      <c r="H114" s="3" t="s">
        <v>14</v>
      </c>
      <c r="I114" s="9" t="s">
        <v>1296</v>
      </c>
      <c r="J114" s="5"/>
      <c r="K114" s="5"/>
      <c r="L114" s="5"/>
      <c r="M114" s="5"/>
      <c r="N114" s="5"/>
      <c r="O114" s="5"/>
    </row>
    <row r="115" spans="1:15" x14ac:dyDescent="0.3">
      <c r="A115" s="3" t="s">
        <v>406</v>
      </c>
      <c r="B115" s="3" t="s">
        <v>407</v>
      </c>
      <c r="C115" s="3" t="s">
        <v>408</v>
      </c>
      <c r="D115" s="3" t="s">
        <v>104</v>
      </c>
      <c r="E115" s="4">
        <v>41152</v>
      </c>
      <c r="F115" s="3"/>
      <c r="G115" s="3" t="s">
        <v>409</v>
      </c>
      <c r="H115" s="3" t="s">
        <v>19</v>
      </c>
      <c r="I115" s="9" t="s">
        <v>1297</v>
      </c>
      <c r="J115" s="5"/>
      <c r="K115" s="5"/>
      <c r="L115" s="5"/>
      <c r="M115" s="5"/>
      <c r="N115" s="5"/>
      <c r="O115" s="5"/>
    </row>
    <row r="116" spans="1:15" x14ac:dyDescent="0.3">
      <c r="A116" s="3" t="s">
        <v>406</v>
      </c>
      <c r="B116" s="3" t="str">
        <f>"9781848443754"</f>
        <v>9781848443754</v>
      </c>
      <c r="C116" s="3" t="str">
        <f>"9781781006153"</f>
        <v>9781781006153</v>
      </c>
      <c r="D116" s="3" t="s">
        <v>104</v>
      </c>
      <c r="E116" s="4">
        <v>41152</v>
      </c>
      <c r="F116" s="3"/>
      <c r="G116" s="3" t="s">
        <v>409</v>
      </c>
      <c r="H116" s="3" t="s">
        <v>19</v>
      </c>
      <c r="I116" s="9" t="s">
        <v>1297</v>
      </c>
      <c r="J116" s="5"/>
      <c r="K116" s="5"/>
      <c r="L116" s="5"/>
      <c r="M116" s="5"/>
      <c r="N116" s="5"/>
      <c r="O116" s="5"/>
    </row>
    <row r="117" spans="1:15" x14ac:dyDescent="0.3">
      <c r="A117" s="3" t="s">
        <v>410</v>
      </c>
      <c r="B117" s="3" t="s">
        <v>411</v>
      </c>
      <c r="C117" s="3" t="s">
        <v>412</v>
      </c>
      <c r="D117" s="3" t="s">
        <v>52</v>
      </c>
      <c r="E117" s="4">
        <v>41233</v>
      </c>
      <c r="F117" s="3">
        <v>1</v>
      </c>
      <c r="G117" s="3" t="s">
        <v>413</v>
      </c>
      <c r="H117" s="3" t="s">
        <v>14</v>
      </c>
      <c r="I117" s="9" t="s">
        <v>1298</v>
      </c>
      <c r="J117" s="5"/>
      <c r="K117" s="5"/>
      <c r="L117" s="5"/>
      <c r="M117" s="5"/>
      <c r="N117" s="5"/>
      <c r="O117" s="5"/>
    </row>
    <row r="118" spans="1:15" x14ac:dyDescent="0.3">
      <c r="A118" s="3" t="s">
        <v>414</v>
      </c>
      <c r="B118" s="3" t="s">
        <v>415</v>
      </c>
      <c r="C118" s="3" t="s">
        <v>416</v>
      </c>
      <c r="D118" s="3" t="s">
        <v>417</v>
      </c>
      <c r="E118" s="4">
        <v>41668</v>
      </c>
      <c r="F118" s="3">
        <v>4</v>
      </c>
      <c r="G118" s="3" t="s">
        <v>418</v>
      </c>
      <c r="H118" s="3" t="s">
        <v>14</v>
      </c>
      <c r="I118" s="9" t="s">
        <v>1299</v>
      </c>
      <c r="J118" s="5"/>
      <c r="K118" s="5"/>
      <c r="L118" s="5"/>
      <c r="M118" s="5"/>
      <c r="N118" s="5"/>
      <c r="O118" s="5"/>
    </row>
    <row r="119" spans="1:15" x14ac:dyDescent="0.3">
      <c r="A119" s="3" t="s">
        <v>419</v>
      </c>
      <c r="B119" s="3" t="s">
        <v>420</v>
      </c>
      <c r="C119" s="3" t="s">
        <v>421</v>
      </c>
      <c r="D119" s="3" t="s">
        <v>417</v>
      </c>
      <c r="E119" s="4">
        <v>41949</v>
      </c>
      <c r="F119" s="3">
        <v>2</v>
      </c>
      <c r="G119" s="3" t="s">
        <v>422</v>
      </c>
      <c r="H119" s="3" t="s">
        <v>14</v>
      </c>
      <c r="I119" s="9" t="s">
        <v>1300</v>
      </c>
      <c r="J119" s="5"/>
      <c r="K119" s="5"/>
      <c r="L119" s="5"/>
      <c r="M119" s="5"/>
      <c r="N119" s="5"/>
      <c r="O119" s="5"/>
    </row>
    <row r="120" spans="1:15" x14ac:dyDescent="0.3">
      <c r="A120" s="3" t="s">
        <v>423</v>
      </c>
      <c r="B120" s="3" t="s">
        <v>424</v>
      </c>
      <c r="C120" s="3" t="s">
        <v>425</v>
      </c>
      <c r="D120" s="3" t="s">
        <v>417</v>
      </c>
      <c r="E120" s="4">
        <v>41919</v>
      </c>
      <c r="F120" s="3">
        <v>5</v>
      </c>
      <c r="G120" s="3" t="s">
        <v>426</v>
      </c>
      <c r="H120" s="3" t="s">
        <v>14</v>
      </c>
      <c r="I120" s="9" t="s">
        <v>1301</v>
      </c>
      <c r="J120" s="5"/>
      <c r="K120" s="5"/>
      <c r="L120" s="5"/>
      <c r="M120" s="5"/>
      <c r="N120" s="5"/>
      <c r="O120" s="5"/>
    </row>
    <row r="121" spans="1:15" x14ac:dyDescent="0.3">
      <c r="A121" s="3" t="s">
        <v>427</v>
      </c>
      <c r="B121" s="3" t="s">
        <v>428</v>
      </c>
      <c r="C121" s="3" t="s">
        <v>429</v>
      </c>
      <c r="D121" s="3" t="s">
        <v>12</v>
      </c>
      <c r="E121" s="4">
        <v>39855</v>
      </c>
      <c r="F121" s="3">
        <v>1</v>
      </c>
      <c r="G121" s="3" t="s">
        <v>430</v>
      </c>
      <c r="H121" s="3" t="s">
        <v>14</v>
      </c>
      <c r="I121" s="9" t="s">
        <v>1302</v>
      </c>
      <c r="J121" s="5"/>
      <c r="K121" s="5"/>
      <c r="L121" s="5"/>
      <c r="M121" s="5"/>
      <c r="N121" s="5"/>
      <c r="O121" s="5"/>
    </row>
    <row r="122" spans="1:15" x14ac:dyDescent="0.3">
      <c r="A122" s="3" t="s">
        <v>431</v>
      </c>
      <c r="B122" s="3" t="s">
        <v>432</v>
      </c>
      <c r="C122" s="3" t="s">
        <v>433</v>
      </c>
      <c r="D122" s="3" t="s">
        <v>42</v>
      </c>
      <c r="E122" s="4">
        <v>39976</v>
      </c>
      <c r="F122" s="3"/>
      <c r="G122" s="3" t="s">
        <v>434</v>
      </c>
      <c r="H122" s="3" t="s">
        <v>19</v>
      </c>
      <c r="I122" s="9" t="s">
        <v>1303</v>
      </c>
      <c r="J122" s="5"/>
      <c r="K122" s="5"/>
      <c r="L122" s="5"/>
      <c r="M122" s="5"/>
      <c r="N122" s="5"/>
      <c r="O122" s="5"/>
    </row>
    <row r="123" spans="1:15" x14ac:dyDescent="0.3">
      <c r="A123" s="3" t="s">
        <v>431</v>
      </c>
      <c r="B123" s="3" t="str">
        <f>"9783540929321"</f>
        <v>9783540929321</v>
      </c>
      <c r="C123" s="3" t="str">
        <f>"9783540929338"</f>
        <v>9783540929338</v>
      </c>
      <c r="D123" s="3" t="s">
        <v>42</v>
      </c>
      <c r="E123" s="4">
        <v>39976</v>
      </c>
      <c r="F123" s="3"/>
      <c r="G123" s="3" t="s">
        <v>434</v>
      </c>
      <c r="H123" s="3" t="s">
        <v>19</v>
      </c>
      <c r="I123" s="9" t="s">
        <v>1303</v>
      </c>
      <c r="J123" s="5"/>
      <c r="K123" s="5"/>
      <c r="L123" s="5"/>
      <c r="M123" s="5"/>
      <c r="N123" s="5"/>
      <c r="O123" s="5"/>
    </row>
    <row r="124" spans="1:15" x14ac:dyDescent="0.3">
      <c r="A124" s="3" t="s">
        <v>435</v>
      </c>
      <c r="B124" s="3" t="s">
        <v>436</v>
      </c>
      <c r="C124" s="3" t="s">
        <v>437</v>
      </c>
      <c r="D124" s="3" t="s">
        <v>204</v>
      </c>
      <c r="E124" s="4">
        <v>42155</v>
      </c>
      <c r="F124" s="3">
        <v>0</v>
      </c>
      <c r="G124" s="3" t="s">
        <v>438</v>
      </c>
      <c r="H124" s="3" t="s">
        <v>14</v>
      </c>
      <c r="I124" s="9" t="s">
        <v>1304</v>
      </c>
      <c r="J124" s="5"/>
      <c r="K124" s="5"/>
      <c r="L124" s="5"/>
      <c r="M124" s="5"/>
      <c r="N124" s="5"/>
      <c r="O124" s="5"/>
    </row>
    <row r="125" spans="1:15" x14ac:dyDescent="0.3">
      <c r="A125" s="3" t="s">
        <v>439</v>
      </c>
      <c r="B125" s="3" t="s">
        <v>440</v>
      </c>
      <c r="C125" s="3" t="s">
        <v>441</v>
      </c>
      <c r="D125" s="3" t="s">
        <v>12</v>
      </c>
      <c r="E125" s="4">
        <v>40443</v>
      </c>
      <c r="F125" s="3">
        <v>1</v>
      </c>
      <c r="G125" s="3" t="s">
        <v>442</v>
      </c>
      <c r="H125" s="3" t="s">
        <v>14</v>
      </c>
      <c r="I125" s="9" t="s">
        <v>1305</v>
      </c>
      <c r="J125" s="5"/>
      <c r="K125" s="5"/>
      <c r="L125" s="5"/>
      <c r="M125" s="5"/>
      <c r="N125" s="5"/>
      <c r="O125" s="5"/>
    </row>
    <row r="126" spans="1:15" x14ac:dyDescent="0.3">
      <c r="A126" s="3" t="s">
        <v>443</v>
      </c>
      <c r="B126" s="3" t="s">
        <v>444</v>
      </c>
      <c r="C126" s="3" t="s">
        <v>445</v>
      </c>
      <c r="D126" s="3" t="s">
        <v>66</v>
      </c>
      <c r="E126" s="4">
        <v>36130</v>
      </c>
      <c r="F126" s="3"/>
      <c r="G126" s="3" t="s">
        <v>446</v>
      </c>
      <c r="H126" s="3" t="s">
        <v>19</v>
      </c>
      <c r="I126" s="9" t="s">
        <v>1306</v>
      </c>
      <c r="J126" s="5"/>
      <c r="K126" s="5"/>
      <c r="L126" s="5"/>
      <c r="M126" s="5"/>
      <c r="N126" s="5"/>
      <c r="O126" s="5"/>
    </row>
    <row r="127" spans="1:15" x14ac:dyDescent="0.3">
      <c r="A127" s="3" t="s">
        <v>443</v>
      </c>
      <c r="B127" s="3" t="str">
        <f>"9781859781937"</f>
        <v>9781859781937</v>
      </c>
      <c r="C127" s="3" t="str">
        <f>"9781317912323"</f>
        <v>9781317912323</v>
      </c>
      <c r="D127" s="3" t="s">
        <v>66</v>
      </c>
      <c r="E127" s="4">
        <v>36130</v>
      </c>
      <c r="F127" s="3"/>
      <c r="G127" s="3" t="s">
        <v>446</v>
      </c>
      <c r="H127" s="3" t="s">
        <v>19</v>
      </c>
      <c r="I127" s="9" t="s">
        <v>1306</v>
      </c>
      <c r="J127" s="5"/>
      <c r="K127" s="5"/>
      <c r="L127" s="5"/>
      <c r="M127" s="5"/>
      <c r="N127" s="5"/>
      <c r="O127" s="5"/>
    </row>
    <row r="128" spans="1:15" x14ac:dyDescent="0.3">
      <c r="A128" s="3" t="s">
        <v>447</v>
      </c>
      <c r="B128" s="3" t="s">
        <v>448</v>
      </c>
      <c r="C128" s="3" t="s">
        <v>449</v>
      </c>
      <c r="D128" s="3" t="s">
        <v>140</v>
      </c>
      <c r="E128" s="4">
        <v>39797</v>
      </c>
      <c r="F128" s="3">
        <v>1</v>
      </c>
      <c r="G128" s="3" t="s">
        <v>450</v>
      </c>
      <c r="H128" s="3" t="s">
        <v>19</v>
      </c>
      <c r="I128" s="9" t="s">
        <v>1307</v>
      </c>
      <c r="J128" s="5"/>
      <c r="K128" s="5"/>
      <c r="L128" s="5"/>
      <c r="M128" s="5"/>
      <c r="N128" s="5"/>
      <c r="O128" s="5"/>
    </row>
    <row r="129" spans="1:15" x14ac:dyDescent="0.3">
      <c r="A129" s="3" t="s">
        <v>447</v>
      </c>
      <c r="B129" s="3" t="str">
        <f>"9789004173590"</f>
        <v>9789004173590</v>
      </c>
      <c r="C129" s="3" t="str">
        <f>"9789047427056"</f>
        <v>9789047427056</v>
      </c>
      <c r="D129" s="3" t="s">
        <v>140</v>
      </c>
      <c r="E129" s="4">
        <v>39797</v>
      </c>
      <c r="F129" s="3">
        <v>1</v>
      </c>
      <c r="G129" s="3" t="s">
        <v>450</v>
      </c>
      <c r="H129" s="3" t="s">
        <v>19</v>
      </c>
      <c r="I129" s="9" t="s">
        <v>1307</v>
      </c>
      <c r="J129" s="5"/>
      <c r="K129" s="5"/>
      <c r="L129" s="5"/>
      <c r="M129" s="5"/>
      <c r="N129" s="5"/>
      <c r="O129" s="5"/>
    </row>
    <row r="130" spans="1:15" x14ac:dyDescent="0.3">
      <c r="A130" s="3" t="s">
        <v>451</v>
      </c>
      <c r="B130" s="3" t="s">
        <v>452</v>
      </c>
      <c r="C130" s="3" t="s">
        <v>453</v>
      </c>
      <c r="D130" s="3" t="s">
        <v>12</v>
      </c>
      <c r="E130" s="4">
        <v>39799</v>
      </c>
      <c r="F130" s="3">
        <v>1</v>
      </c>
      <c r="G130" s="3" t="s">
        <v>454</v>
      </c>
      <c r="H130" s="3" t="s">
        <v>14</v>
      </c>
      <c r="I130" s="9" t="s">
        <v>1308</v>
      </c>
      <c r="J130" s="5"/>
      <c r="K130" s="5"/>
      <c r="L130" s="5"/>
      <c r="M130" s="5"/>
      <c r="N130" s="5"/>
      <c r="O130" s="5"/>
    </row>
    <row r="131" spans="1:15" x14ac:dyDescent="0.3">
      <c r="A131" s="3" t="s">
        <v>455</v>
      </c>
      <c r="B131" s="3" t="s">
        <v>456</v>
      </c>
      <c r="C131" s="3" t="s">
        <v>457</v>
      </c>
      <c r="D131" s="3" t="s">
        <v>12</v>
      </c>
      <c r="E131" s="4">
        <v>40816</v>
      </c>
      <c r="F131" s="3">
        <v>1</v>
      </c>
      <c r="G131" s="3" t="s">
        <v>458</v>
      </c>
      <c r="H131" s="3" t="s">
        <v>14</v>
      </c>
      <c r="I131" s="9" t="s">
        <v>1309</v>
      </c>
      <c r="J131" s="5"/>
      <c r="K131" s="5"/>
      <c r="L131" s="5"/>
      <c r="M131" s="5"/>
      <c r="N131" s="5"/>
      <c r="O131" s="5"/>
    </row>
    <row r="132" spans="1:15" x14ac:dyDescent="0.3">
      <c r="A132" s="3" t="s">
        <v>459</v>
      </c>
      <c r="B132" s="3" t="s">
        <v>460</v>
      </c>
      <c r="C132" s="3" t="s">
        <v>461</v>
      </c>
      <c r="D132" s="3" t="s">
        <v>52</v>
      </c>
      <c r="E132" s="4">
        <v>39524</v>
      </c>
      <c r="F132" s="3">
        <v>1</v>
      </c>
      <c r="G132" s="3" t="s">
        <v>462</v>
      </c>
      <c r="H132" s="3" t="s">
        <v>14</v>
      </c>
      <c r="I132" s="9" t="s">
        <v>1310</v>
      </c>
      <c r="J132" s="5"/>
      <c r="K132" s="5"/>
      <c r="L132" s="5"/>
      <c r="M132" s="5"/>
      <c r="N132" s="5"/>
      <c r="O132" s="5"/>
    </row>
    <row r="133" spans="1:15" x14ac:dyDescent="0.3">
      <c r="A133" s="3" t="s">
        <v>463</v>
      </c>
      <c r="B133" s="3" t="s">
        <v>464</v>
      </c>
      <c r="C133" s="3" t="s">
        <v>465</v>
      </c>
      <c r="D133" s="3" t="s">
        <v>204</v>
      </c>
      <c r="E133" s="4">
        <v>40595</v>
      </c>
      <c r="F133" s="3"/>
      <c r="G133" s="3" t="s">
        <v>466</v>
      </c>
      <c r="H133" s="3" t="s">
        <v>14</v>
      </c>
      <c r="I133" s="9" t="s">
        <v>1311</v>
      </c>
      <c r="J133" s="5"/>
      <c r="K133" s="5"/>
      <c r="L133" s="5"/>
      <c r="M133" s="5"/>
      <c r="N133" s="5"/>
      <c r="O133" s="5"/>
    </row>
    <row r="134" spans="1:15" x14ac:dyDescent="0.3">
      <c r="A134" s="3" t="s">
        <v>467</v>
      </c>
      <c r="B134" s="3" t="s">
        <v>468</v>
      </c>
      <c r="C134" s="3" t="s">
        <v>469</v>
      </c>
      <c r="D134" s="3" t="s">
        <v>74</v>
      </c>
      <c r="E134" s="4">
        <v>40057</v>
      </c>
      <c r="F134" s="3">
        <v>1</v>
      </c>
      <c r="G134" s="3" t="s">
        <v>470</v>
      </c>
      <c r="H134" s="3" t="s">
        <v>14</v>
      </c>
      <c r="I134" s="9" t="s">
        <v>1312</v>
      </c>
      <c r="J134" s="5"/>
      <c r="K134" s="5"/>
      <c r="L134" s="5"/>
      <c r="M134" s="5"/>
      <c r="N134" s="5"/>
      <c r="O134" s="5"/>
    </row>
    <row r="135" spans="1:15" x14ac:dyDescent="0.3">
      <c r="A135" s="3" t="s">
        <v>471</v>
      </c>
      <c r="B135" s="3" t="s">
        <v>472</v>
      </c>
      <c r="C135" s="3" t="s">
        <v>473</v>
      </c>
      <c r="D135" s="3" t="s">
        <v>12</v>
      </c>
      <c r="E135" s="4">
        <v>40038</v>
      </c>
      <c r="F135" s="3">
        <v>1</v>
      </c>
      <c r="G135" s="3" t="s">
        <v>474</v>
      </c>
      <c r="H135" s="3" t="s">
        <v>14</v>
      </c>
      <c r="I135" s="9" t="s">
        <v>1313</v>
      </c>
      <c r="J135" s="5"/>
      <c r="K135" s="5"/>
      <c r="L135" s="5"/>
      <c r="M135" s="5"/>
      <c r="N135" s="5"/>
      <c r="O135" s="5"/>
    </row>
    <row r="136" spans="1:15" x14ac:dyDescent="0.3">
      <c r="A136" s="3" t="s">
        <v>475</v>
      </c>
      <c r="B136" s="3" t="s">
        <v>476</v>
      </c>
      <c r="C136" s="3" t="s">
        <v>477</v>
      </c>
      <c r="D136" s="3" t="s">
        <v>140</v>
      </c>
      <c r="E136" s="4">
        <v>41773</v>
      </c>
      <c r="F136" s="3">
        <v>1</v>
      </c>
      <c r="G136" s="3" t="s">
        <v>478</v>
      </c>
      <c r="H136" s="3" t="s">
        <v>19</v>
      </c>
      <c r="I136" s="9" t="s">
        <v>1314</v>
      </c>
      <c r="J136" s="5"/>
      <c r="K136" s="5"/>
      <c r="L136" s="5"/>
      <c r="M136" s="5"/>
      <c r="N136" s="5"/>
      <c r="O136" s="5"/>
    </row>
    <row r="137" spans="1:15" x14ac:dyDescent="0.3">
      <c r="A137" s="3" t="s">
        <v>475</v>
      </c>
      <c r="B137" s="3" t="str">
        <f>"9789004246218"</f>
        <v>9789004246218</v>
      </c>
      <c r="C137" s="3" t="str">
        <f>"9789004252486"</f>
        <v>9789004252486</v>
      </c>
      <c r="D137" s="3" t="s">
        <v>140</v>
      </c>
      <c r="E137" s="4">
        <v>41773</v>
      </c>
      <c r="F137" s="3">
        <v>1</v>
      </c>
      <c r="G137" s="3" t="s">
        <v>478</v>
      </c>
      <c r="H137" s="3" t="s">
        <v>19</v>
      </c>
      <c r="I137" s="9" t="s">
        <v>1314</v>
      </c>
      <c r="J137" s="5"/>
      <c r="K137" s="5"/>
      <c r="L137" s="5"/>
      <c r="M137" s="5"/>
      <c r="N137" s="5"/>
      <c r="O137" s="5"/>
    </row>
    <row r="138" spans="1:15" x14ac:dyDescent="0.3">
      <c r="A138" s="3" t="s">
        <v>479</v>
      </c>
      <c r="B138" s="3" t="s">
        <v>480</v>
      </c>
      <c r="C138" s="3" t="s">
        <v>481</v>
      </c>
      <c r="D138" s="3" t="s">
        <v>12</v>
      </c>
      <c r="E138" s="4">
        <v>39764</v>
      </c>
      <c r="F138" s="3">
        <v>1</v>
      </c>
      <c r="G138" s="3" t="s">
        <v>482</v>
      </c>
      <c r="H138" s="3" t="s">
        <v>14</v>
      </c>
      <c r="I138" s="9" t="s">
        <v>1315</v>
      </c>
      <c r="J138" s="5"/>
      <c r="K138" s="5"/>
      <c r="L138" s="5"/>
      <c r="M138" s="5"/>
      <c r="N138" s="5"/>
      <c r="O138" s="5"/>
    </row>
    <row r="139" spans="1:15" x14ac:dyDescent="0.3">
      <c r="A139" s="3" t="s">
        <v>483</v>
      </c>
      <c r="B139" s="3" t="s">
        <v>484</v>
      </c>
      <c r="C139" s="3" t="s">
        <v>485</v>
      </c>
      <c r="D139" s="3" t="s">
        <v>12</v>
      </c>
      <c r="E139" s="4">
        <v>40434</v>
      </c>
      <c r="F139" s="3">
        <v>1</v>
      </c>
      <c r="G139" s="3" t="s">
        <v>486</v>
      </c>
      <c r="H139" s="3" t="s">
        <v>14</v>
      </c>
      <c r="I139" s="9" t="s">
        <v>1316</v>
      </c>
      <c r="J139" s="5"/>
      <c r="K139" s="5"/>
      <c r="L139" s="5"/>
      <c r="M139" s="5"/>
      <c r="N139" s="5"/>
      <c r="O139" s="5"/>
    </row>
    <row r="140" spans="1:15" x14ac:dyDescent="0.3">
      <c r="A140" s="3" t="s">
        <v>487</v>
      </c>
      <c r="B140" s="3" t="s">
        <v>488</v>
      </c>
      <c r="C140" s="3" t="s">
        <v>489</v>
      </c>
      <c r="D140" s="3" t="s">
        <v>12</v>
      </c>
      <c r="E140" s="4">
        <v>41872</v>
      </c>
      <c r="F140" s="3">
        <v>1</v>
      </c>
      <c r="G140" s="3" t="s">
        <v>490</v>
      </c>
      <c r="H140" s="3" t="s">
        <v>14</v>
      </c>
      <c r="I140" s="9" t="s">
        <v>1317</v>
      </c>
      <c r="J140" s="5"/>
      <c r="K140" s="5"/>
      <c r="L140" s="5"/>
      <c r="M140" s="5"/>
      <c r="N140" s="5"/>
      <c r="O140" s="5"/>
    </row>
    <row r="141" spans="1:15" x14ac:dyDescent="0.3">
      <c r="A141" s="3" t="s">
        <v>491</v>
      </c>
      <c r="B141" s="3" t="s">
        <v>492</v>
      </c>
      <c r="C141" s="3" t="s">
        <v>493</v>
      </c>
      <c r="D141" s="3" t="s">
        <v>47</v>
      </c>
      <c r="E141" s="4">
        <v>41820</v>
      </c>
      <c r="F141" s="3">
        <v>1</v>
      </c>
      <c r="G141" s="3" t="s">
        <v>494</v>
      </c>
      <c r="H141" s="3" t="s">
        <v>14</v>
      </c>
      <c r="I141" s="9" t="s">
        <v>1318</v>
      </c>
      <c r="J141" s="5"/>
      <c r="K141" s="5"/>
      <c r="L141" s="5"/>
      <c r="M141" s="5"/>
      <c r="N141" s="5"/>
      <c r="O141" s="5"/>
    </row>
    <row r="142" spans="1:15" x14ac:dyDescent="0.3">
      <c r="A142" s="3" t="s">
        <v>495</v>
      </c>
      <c r="B142" s="3" t="s">
        <v>496</v>
      </c>
      <c r="C142" s="3" t="s">
        <v>497</v>
      </c>
      <c r="D142" s="3" t="s">
        <v>95</v>
      </c>
      <c r="E142" s="4">
        <v>41262</v>
      </c>
      <c r="F142" s="3"/>
      <c r="G142" s="3" t="s">
        <v>498</v>
      </c>
      <c r="H142" s="3" t="s">
        <v>14</v>
      </c>
      <c r="I142" s="9" t="s">
        <v>1319</v>
      </c>
      <c r="J142" s="5"/>
      <c r="K142" s="5"/>
      <c r="L142" s="5"/>
      <c r="M142" s="5"/>
      <c r="N142" s="5"/>
      <c r="O142" s="5"/>
    </row>
    <row r="143" spans="1:15" x14ac:dyDescent="0.3">
      <c r="A143" s="3" t="s">
        <v>499</v>
      </c>
      <c r="B143" s="3" t="s">
        <v>500</v>
      </c>
      <c r="C143" s="3" t="s">
        <v>501</v>
      </c>
      <c r="D143" s="3" t="s">
        <v>12</v>
      </c>
      <c r="E143" s="4">
        <v>40700</v>
      </c>
      <c r="F143" s="3">
        <v>1</v>
      </c>
      <c r="G143" s="3" t="s">
        <v>502</v>
      </c>
      <c r="H143" s="3" t="s">
        <v>14</v>
      </c>
      <c r="I143" s="9" t="s">
        <v>1320</v>
      </c>
      <c r="J143" s="5"/>
      <c r="K143" s="5"/>
      <c r="L143" s="5"/>
      <c r="M143" s="5"/>
      <c r="N143" s="5"/>
      <c r="O143" s="5"/>
    </row>
    <row r="144" spans="1:15" x14ac:dyDescent="0.3">
      <c r="A144" s="3" t="s">
        <v>503</v>
      </c>
      <c r="B144" s="3" t="s">
        <v>504</v>
      </c>
      <c r="C144" s="3" t="s">
        <v>505</v>
      </c>
      <c r="D144" s="3" t="s">
        <v>95</v>
      </c>
      <c r="E144" s="4">
        <v>39083</v>
      </c>
      <c r="F144" s="3">
        <v>4</v>
      </c>
      <c r="G144" s="3" t="s">
        <v>506</v>
      </c>
      <c r="H144" s="3" t="s">
        <v>14</v>
      </c>
      <c r="I144" s="9" t="s">
        <v>1321</v>
      </c>
      <c r="J144" s="5"/>
      <c r="K144" s="5"/>
      <c r="L144" s="5"/>
      <c r="M144" s="5"/>
      <c r="N144" s="5"/>
      <c r="O144" s="5"/>
    </row>
    <row r="145" spans="1:15" x14ac:dyDescent="0.3">
      <c r="A145" s="3" t="s">
        <v>507</v>
      </c>
      <c r="B145" s="3" t="s">
        <v>508</v>
      </c>
      <c r="C145" s="3" t="s">
        <v>509</v>
      </c>
      <c r="D145" s="3" t="s">
        <v>128</v>
      </c>
      <c r="E145" s="4">
        <v>42089</v>
      </c>
      <c r="F145" s="3">
        <v>1</v>
      </c>
      <c r="G145" s="3" t="s">
        <v>184</v>
      </c>
      <c r="H145" s="3" t="s">
        <v>14</v>
      </c>
      <c r="I145" s="9" t="s">
        <v>1322</v>
      </c>
      <c r="J145" s="5"/>
      <c r="K145" s="5"/>
      <c r="L145" s="5"/>
      <c r="M145" s="5"/>
      <c r="N145" s="5"/>
      <c r="O145" s="5"/>
    </row>
    <row r="146" spans="1:15" x14ac:dyDescent="0.3">
      <c r="A146" s="3" t="s">
        <v>510</v>
      </c>
      <c r="B146" s="3" t="s">
        <v>511</v>
      </c>
      <c r="C146" s="3" t="s">
        <v>512</v>
      </c>
      <c r="D146" s="3" t="s">
        <v>42</v>
      </c>
      <c r="E146" s="4">
        <v>41773</v>
      </c>
      <c r="F146" s="3">
        <v>2</v>
      </c>
      <c r="G146" s="3" t="s">
        <v>513</v>
      </c>
      <c r="H146" s="3" t="s">
        <v>14</v>
      </c>
      <c r="I146" s="9" t="s">
        <v>1323</v>
      </c>
      <c r="J146" s="5"/>
      <c r="K146" s="5"/>
      <c r="L146" s="5"/>
      <c r="M146" s="5"/>
      <c r="N146" s="5"/>
      <c r="O146" s="5"/>
    </row>
    <row r="147" spans="1:15" x14ac:dyDescent="0.3">
      <c r="A147" s="3" t="s">
        <v>514</v>
      </c>
      <c r="B147" s="3" t="s">
        <v>515</v>
      </c>
      <c r="C147" s="3" t="s">
        <v>516</v>
      </c>
      <c r="D147" s="3" t="s">
        <v>204</v>
      </c>
      <c r="E147" s="4">
        <v>42124</v>
      </c>
      <c r="F147" s="3">
        <v>0</v>
      </c>
      <c r="G147" s="3" t="s">
        <v>517</v>
      </c>
      <c r="H147" s="3" t="s">
        <v>14</v>
      </c>
      <c r="I147" s="9" t="s">
        <v>1324</v>
      </c>
      <c r="J147" s="5"/>
      <c r="K147" s="5"/>
      <c r="L147" s="5"/>
      <c r="M147" s="5"/>
      <c r="N147" s="5"/>
      <c r="O147" s="5"/>
    </row>
    <row r="148" spans="1:15" x14ac:dyDescent="0.3">
      <c r="A148" s="3" t="s">
        <v>518</v>
      </c>
      <c r="B148" s="3" t="s">
        <v>519</v>
      </c>
      <c r="C148" s="3" t="s">
        <v>520</v>
      </c>
      <c r="D148" s="3" t="s">
        <v>66</v>
      </c>
      <c r="E148" s="4">
        <v>41194</v>
      </c>
      <c r="F148" s="3"/>
      <c r="G148" s="3" t="s">
        <v>521</v>
      </c>
      <c r="H148" s="3" t="s">
        <v>19</v>
      </c>
      <c r="I148" s="9" t="s">
        <v>1325</v>
      </c>
      <c r="J148" s="5"/>
      <c r="K148" s="5"/>
      <c r="L148" s="5"/>
      <c r="M148" s="5"/>
      <c r="N148" s="5"/>
      <c r="O148" s="5"/>
    </row>
    <row r="149" spans="1:15" x14ac:dyDescent="0.3">
      <c r="A149" s="3" t="s">
        <v>522</v>
      </c>
      <c r="B149" s="3" t="s">
        <v>523</v>
      </c>
      <c r="C149" s="3" t="s">
        <v>524</v>
      </c>
      <c r="D149" s="3" t="s">
        <v>47</v>
      </c>
      <c r="E149" s="4">
        <v>42530</v>
      </c>
      <c r="F149" s="3">
        <v>12</v>
      </c>
      <c r="G149" s="3" t="s">
        <v>525</v>
      </c>
      <c r="H149" s="3" t="s">
        <v>14</v>
      </c>
      <c r="I149" s="9" t="s">
        <v>1326</v>
      </c>
      <c r="J149" s="5"/>
      <c r="K149" s="5"/>
      <c r="L149" s="5"/>
      <c r="M149" s="5"/>
      <c r="N149" s="5"/>
      <c r="O149" s="5"/>
    </row>
    <row r="150" spans="1:15" x14ac:dyDescent="0.3">
      <c r="A150" s="3" t="s">
        <v>526</v>
      </c>
      <c r="B150" s="3" t="s">
        <v>527</v>
      </c>
      <c r="C150" s="3" t="s">
        <v>528</v>
      </c>
      <c r="D150" s="3" t="s">
        <v>529</v>
      </c>
      <c r="E150" s="4">
        <v>38718</v>
      </c>
      <c r="F150" s="3"/>
      <c r="G150" s="3" t="s">
        <v>530</v>
      </c>
      <c r="H150" s="3" t="s">
        <v>19</v>
      </c>
      <c r="I150" s="9" t="s">
        <v>1327</v>
      </c>
      <c r="J150" s="5"/>
      <c r="K150" s="5"/>
      <c r="L150" s="5"/>
      <c r="M150" s="5"/>
      <c r="N150" s="5"/>
      <c r="O150" s="5"/>
    </row>
    <row r="151" spans="1:15" x14ac:dyDescent="0.3">
      <c r="A151" s="3" t="s">
        <v>531</v>
      </c>
      <c r="B151" s="3" t="str">
        <f>"9780300153163"</f>
        <v>9780300153163</v>
      </c>
      <c r="C151" s="3" t="str">
        <f>"9780300153170"</f>
        <v>9780300153170</v>
      </c>
      <c r="D151" s="3" t="s">
        <v>532</v>
      </c>
      <c r="E151" s="4">
        <v>40942</v>
      </c>
      <c r="F151" s="3"/>
      <c r="G151" s="3" t="s">
        <v>533</v>
      </c>
      <c r="H151" s="3" t="s">
        <v>19</v>
      </c>
      <c r="I151" s="9" t="s">
        <v>1328</v>
      </c>
      <c r="J151" s="5"/>
      <c r="K151" s="5"/>
      <c r="L151" s="5"/>
      <c r="M151" s="5"/>
      <c r="N151" s="5"/>
      <c r="O151" s="5"/>
    </row>
    <row r="152" spans="1:15" x14ac:dyDescent="0.3">
      <c r="A152" s="3" t="s">
        <v>534</v>
      </c>
      <c r="B152" s="3" t="s">
        <v>535</v>
      </c>
      <c r="C152" s="3" t="s">
        <v>536</v>
      </c>
      <c r="D152" s="3" t="s">
        <v>52</v>
      </c>
      <c r="E152" s="4">
        <v>41695</v>
      </c>
      <c r="F152" s="3">
        <v>1</v>
      </c>
      <c r="G152" s="3" t="s">
        <v>537</v>
      </c>
      <c r="H152" s="3" t="s">
        <v>14</v>
      </c>
      <c r="I152" s="9" t="s">
        <v>1329</v>
      </c>
      <c r="J152" s="5"/>
      <c r="K152" s="5"/>
      <c r="L152" s="5"/>
      <c r="M152" s="5"/>
      <c r="N152" s="5"/>
      <c r="O152" s="5"/>
    </row>
    <row r="153" spans="1:15" x14ac:dyDescent="0.3">
      <c r="A153" s="3" t="s">
        <v>538</v>
      </c>
      <c r="B153" s="3" t="s">
        <v>539</v>
      </c>
      <c r="C153" s="3" t="s">
        <v>540</v>
      </c>
      <c r="D153" s="3" t="s">
        <v>12</v>
      </c>
      <c r="E153" s="4">
        <v>40583</v>
      </c>
      <c r="F153" s="3">
        <v>1</v>
      </c>
      <c r="G153" s="3" t="s">
        <v>541</v>
      </c>
      <c r="H153" s="3" t="s">
        <v>14</v>
      </c>
      <c r="I153" s="9" t="s">
        <v>1330</v>
      </c>
      <c r="J153" s="5"/>
      <c r="K153" s="5"/>
      <c r="L153" s="5"/>
      <c r="M153" s="5"/>
      <c r="N153" s="5"/>
      <c r="O153" s="5"/>
    </row>
    <row r="154" spans="1:15" x14ac:dyDescent="0.3">
      <c r="A154" s="3" t="s">
        <v>542</v>
      </c>
      <c r="B154" s="3" t="s">
        <v>543</v>
      </c>
      <c r="C154" s="3" t="s">
        <v>544</v>
      </c>
      <c r="D154" s="3" t="s">
        <v>12</v>
      </c>
      <c r="E154" s="4">
        <v>39799</v>
      </c>
      <c r="F154" s="3">
        <v>1</v>
      </c>
      <c r="G154" s="3" t="s">
        <v>541</v>
      </c>
      <c r="H154" s="3" t="s">
        <v>14</v>
      </c>
      <c r="I154" s="9" t="s">
        <v>1331</v>
      </c>
      <c r="J154" s="5"/>
      <c r="K154" s="5"/>
      <c r="L154" s="5"/>
      <c r="M154" s="5"/>
      <c r="N154" s="5"/>
      <c r="O154" s="5"/>
    </row>
    <row r="155" spans="1:15" x14ac:dyDescent="0.3">
      <c r="A155" s="3" t="s">
        <v>545</v>
      </c>
      <c r="B155" s="3" t="s">
        <v>546</v>
      </c>
      <c r="C155" s="3" t="s">
        <v>547</v>
      </c>
      <c r="D155" s="3" t="s">
        <v>12</v>
      </c>
      <c r="E155" s="4">
        <v>40162</v>
      </c>
      <c r="F155" s="3">
        <v>1</v>
      </c>
      <c r="G155" s="3" t="s">
        <v>541</v>
      </c>
      <c r="H155" s="3" t="s">
        <v>14</v>
      </c>
      <c r="I155" s="9" t="s">
        <v>1332</v>
      </c>
      <c r="J155" s="5"/>
      <c r="K155" s="5"/>
      <c r="L155" s="5"/>
      <c r="M155" s="5"/>
      <c r="N155" s="5"/>
      <c r="O155" s="5"/>
    </row>
    <row r="156" spans="1:15" x14ac:dyDescent="0.3">
      <c r="A156" s="3" t="s">
        <v>548</v>
      </c>
      <c r="B156" s="3" t="s">
        <v>549</v>
      </c>
      <c r="C156" s="3" t="s">
        <v>550</v>
      </c>
      <c r="D156" s="3" t="s">
        <v>140</v>
      </c>
      <c r="E156" s="4">
        <v>41786</v>
      </c>
      <c r="F156" s="3">
        <v>1</v>
      </c>
      <c r="G156" s="3" t="s">
        <v>551</v>
      </c>
      <c r="H156" s="3" t="s">
        <v>19</v>
      </c>
      <c r="I156" s="9" t="s">
        <v>1333</v>
      </c>
      <c r="J156" s="5"/>
      <c r="K156" s="5"/>
      <c r="L156" s="5"/>
      <c r="M156" s="5"/>
      <c r="N156" s="5"/>
      <c r="O156" s="5"/>
    </row>
    <row r="157" spans="1:15" x14ac:dyDescent="0.3">
      <c r="A157" s="3" t="s">
        <v>548</v>
      </c>
      <c r="B157" s="3" t="str">
        <f>"9789004202436"</f>
        <v>9789004202436</v>
      </c>
      <c r="C157" s="3" t="str">
        <f>"9789004202443"</f>
        <v>9789004202443</v>
      </c>
      <c r="D157" s="3" t="s">
        <v>140</v>
      </c>
      <c r="E157" s="4">
        <v>41786</v>
      </c>
      <c r="F157" s="3">
        <v>1</v>
      </c>
      <c r="G157" s="3" t="s">
        <v>551</v>
      </c>
      <c r="H157" s="3" t="s">
        <v>19</v>
      </c>
      <c r="I157" s="9" t="s">
        <v>1333</v>
      </c>
      <c r="J157" s="5"/>
      <c r="K157" s="5"/>
      <c r="L157" s="5"/>
      <c r="M157" s="5"/>
      <c r="N157" s="5"/>
      <c r="O157" s="5"/>
    </row>
    <row r="158" spans="1:15" x14ac:dyDescent="0.3">
      <c r="A158" s="3" t="s">
        <v>552</v>
      </c>
      <c r="B158" s="3" t="s">
        <v>553</v>
      </c>
      <c r="C158" s="3" t="s">
        <v>554</v>
      </c>
      <c r="D158" s="3" t="s">
        <v>140</v>
      </c>
      <c r="E158" s="4">
        <v>41773</v>
      </c>
      <c r="F158" s="3">
        <v>1</v>
      </c>
      <c r="G158" s="3" t="s">
        <v>555</v>
      </c>
      <c r="H158" s="3" t="s">
        <v>19</v>
      </c>
      <c r="I158" s="9" t="s">
        <v>1334</v>
      </c>
      <c r="J158" s="5"/>
      <c r="K158" s="5"/>
      <c r="L158" s="5"/>
      <c r="M158" s="5"/>
      <c r="N158" s="5"/>
      <c r="O158" s="5"/>
    </row>
    <row r="159" spans="1:15" x14ac:dyDescent="0.3">
      <c r="A159" s="3" t="s">
        <v>552</v>
      </c>
      <c r="B159" s="3" t="str">
        <f>"9789004246225"</f>
        <v>9789004246225</v>
      </c>
      <c r="C159" s="3" t="str">
        <f>"9789004249318"</f>
        <v>9789004249318</v>
      </c>
      <c r="D159" s="3" t="s">
        <v>140</v>
      </c>
      <c r="E159" s="4">
        <v>41773</v>
      </c>
      <c r="F159" s="3">
        <v>1</v>
      </c>
      <c r="G159" s="3" t="s">
        <v>555</v>
      </c>
      <c r="H159" s="3" t="s">
        <v>19</v>
      </c>
      <c r="I159" s="9" t="s">
        <v>1334</v>
      </c>
      <c r="J159" s="5"/>
      <c r="K159" s="5"/>
      <c r="L159" s="5"/>
      <c r="M159" s="5"/>
      <c r="N159" s="5"/>
      <c r="O159" s="5"/>
    </row>
    <row r="160" spans="1:15" x14ac:dyDescent="0.3">
      <c r="A160" s="3" t="s">
        <v>556</v>
      </c>
      <c r="B160" s="3" t="s">
        <v>557</v>
      </c>
      <c r="C160" s="3" t="s">
        <v>558</v>
      </c>
      <c r="D160" s="3" t="s">
        <v>66</v>
      </c>
      <c r="E160" s="4">
        <v>35187</v>
      </c>
      <c r="F160" s="3">
        <v>1</v>
      </c>
      <c r="G160" s="3" t="s">
        <v>559</v>
      </c>
      <c r="H160" s="3" t="s">
        <v>19</v>
      </c>
      <c r="I160" s="9" t="s">
        <v>1335</v>
      </c>
      <c r="J160" s="5"/>
      <c r="K160" s="5"/>
      <c r="L160" s="5"/>
      <c r="M160" s="5"/>
      <c r="N160" s="5"/>
      <c r="O160" s="5"/>
    </row>
    <row r="161" spans="1:15" x14ac:dyDescent="0.3">
      <c r="A161" s="3" t="s">
        <v>556</v>
      </c>
      <c r="B161" s="3" t="str">
        <f>"9780415112710"</f>
        <v>9780415112710</v>
      </c>
      <c r="C161" s="3" t="str">
        <f>"9780203428207"</f>
        <v>9780203428207</v>
      </c>
      <c r="D161" s="3" t="s">
        <v>66</v>
      </c>
      <c r="E161" s="4">
        <v>35187</v>
      </c>
      <c r="F161" s="3">
        <v>1</v>
      </c>
      <c r="G161" s="3" t="s">
        <v>559</v>
      </c>
      <c r="H161" s="3" t="s">
        <v>19</v>
      </c>
      <c r="I161" s="9" t="s">
        <v>1335</v>
      </c>
      <c r="J161" s="5"/>
      <c r="K161" s="5"/>
      <c r="L161" s="5"/>
      <c r="M161" s="5"/>
      <c r="N161" s="5"/>
      <c r="O161" s="5"/>
    </row>
    <row r="162" spans="1:15" x14ac:dyDescent="0.3">
      <c r="A162" s="3" t="s">
        <v>560</v>
      </c>
      <c r="B162" s="3" t="s">
        <v>561</v>
      </c>
      <c r="C162" s="3" t="s">
        <v>562</v>
      </c>
      <c r="D162" s="3" t="s">
        <v>140</v>
      </c>
      <c r="E162" s="4">
        <v>41773</v>
      </c>
      <c r="F162" s="3">
        <v>1</v>
      </c>
      <c r="G162" s="3" t="s">
        <v>563</v>
      </c>
      <c r="H162" s="3" t="s">
        <v>19</v>
      </c>
      <c r="I162" s="9" t="s">
        <v>1336</v>
      </c>
      <c r="J162" s="5"/>
      <c r="K162" s="5"/>
      <c r="L162" s="5"/>
      <c r="M162" s="5"/>
      <c r="N162" s="5"/>
      <c r="O162" s="5"/>
    </row>
    <row r="163" spans="1:15" x14ac:dyDescent="0.3">
      <c r="A163" s="3" t="s">
        <v>560</v>
      </c>
      <c r="B163" s="3" t="str">
        <f>"9789004233560"</f>
        <v>9789004233560</v>
      </c>
      <c r="C163" s="3" t="str">
        <f>"9789004233577"</f>
        <v>9789004233577</v>
      </c>
      <c r="D163" s="3" t="s">
        <v>140</v>
      </c>
      <c r="E163" s="4">
        <v>41773</v>
      </c>
      <c r="F163" s="3">
        <v>1</v>
      </c>
      <c r="G163" s="3" t="s">
        <v>563</v>
      </c>
      <c r="H163" s="3" t="s">
        <v>19</v>
      </c>
      <c r="I163" s="9" t="s">
        <v>1336</v>
      </c>
      <c r="J163" s="5"/>
      <c r="K163" s="5"/>
      <c r="L163" s="5"/>
      <c r="M163" s="5"/>
      <c r="N163" s="5"/>
      <c r="O163" s="5"/>
    </row>
    <row r="164" spans="1:15" x14ac:dyDescent="0.3">
      <c r="A164" s="3" t="s">
        <v>564</v>
      </c>
      <c r="B164" s="3" t="s">
        <v>565</v>
      </c>
      <c r="C164" s="3" t="s">
        <v>566</v>
      </c>
      <c r="D164" s="3" t="s">
        <v>42</v>
      </c>
      <c r="E164" s="4">
        <v>40179</v>
      </c>
      <c r="F164" s="3"/>
      <c r="G164" s="3" t="s">
        <v>567</v>
      </c>
      <c r="H164" s="3" t="s">
        <v>19</v>
      </c>
      <c r="I164" s="9" t="s">
        <v>1337</v>
      </c>
      <c r="J164" s="5"/>
      <c r="K164" s="5"/>
      <c r="L164" s="5"/>
      <c r="M164" s="5"/>
      <c r="N164" s="5"/>
      <c r="O164" s="5"/>
    </row>
    <row r="165" spans="1:15" x14ac:dyDescent="0.3">
      <c r="A165" s="3" t="s">
        <v>564</v>
      </c>
      <c r="B165" s="3" t="str">
        <f>"9783642129056"</f>
        <v>9783642129056</v>
      </c>
      <c r="C165" s="3" t="str">
        <f>"9783642129063"</f>
        <v>9783642129063</v>
      </c>
      <c r="D165" s="3" t="s">
        <v>42</v>
      </c>
      <c r="E165" s="4">
        <v>40179</v>
      </c>
      <c r="F165" s="3"/>
      <c r="G165" s="3" t="s">
        <v>567</v>
      </c>
      <c r="H165" s="3" t="s">
        <v>19</v>
      </c>
      <c r="I165" s="9" t="s">
        <v>1337</v>
      </c>
      <c r="J165" s="5"/>
      <c r="K165" s="5"/>
      <c r="L165" s="5"/>
      <c r="M165" s="5"/>
      <c r="N165" s="5"/>
      <c r="O165" s="5"/>
    </row>
    <row r="166" spans="1:15" x14ac:dyDescent="0.3">
      <c r="A166" s="3" t="s">
        <v>568</v>
      </c>
      <c r="B166" s="3" t="s">
        <v>569</v>
      </c>
      <c r="C166" s="3" t="s">
        <v>570</v>
      </c>
      <c r="D166" s="3" t="s">
        <v>42</v>
      </c>
      <c r="E166" s="4">
        <v>39417</v>
      </c>
      <c r="F166" s="3"/>
      <c r="G166" s="3" t="s">
        <v>571</v>
      </c>
      <c r="H166" s="3" t="s">
        <v>14</v>
      </c>
      <c r="I166" s="9" t="s">
        <v>1338</v>
      </c>
      <c r="J166" s="5"/>
      <c r="K166" s="5"/>
      <c r="L166" s="5"/>
      <c r="M166" s="5"/>
      <c r="N166" s="5"/>
      <c r="O166" s="5"/>
    </row>
    <row r="167" spans="1:15" x14ac:dyDescent="0.3">
      <c r="A167" s="3" t="s">
        <v>572</v>
      </c>
      <c r="B167" s="3" t="str">
        <f>"9780387896694"</f>
        <v>9780387896694</v>
      </c>
      <c r="C167" s="3" t="str">
        <f>"9780387896700"</f>
        <v>9780387896700</v>
      </c>
      <c r="D167" s="3" t="s">
        <v>573</v>
      </c>
      <c r="E167" s="4">
        <v>40148</v>
      </c>
      <c r="F167" s="3"/>
      <c r="G167" s="3" t="s">
        <v>574</v>
      </c>
      <c r="H167" s="3" t="s">
        <v>19</v>
      </c>
      <c r="I167" s="9" t="s">
        <v>1339</v>
      </c>
      <c r="J167" s="5"/>
      <c r="K167" s="5"/>
      <c r="L167" s="5"/>
      <c r="M167" s="5"/>
      <c r="N167" s="5"/>
      <c r="O167" s="5"/>
    </row>
    <row r="168" spans="1:15" x14ac:dyDescent="0.3">
      <c r="A168" s="3" t="s">
        <v>575</v>
      </c>
      <c r="B168" s="3" t="s">
        <v>576</v>
      </c>
      <c r="C168" s="3" t="s">
        <v>577</v>
      </c>
      <c r="D168" s="3" t="s">
        <v>12</v>
      </c>
      <c r="E168" s="4">
        <v>40429</v>
      </c>
      <c r="F168" s="3">
        <v>1</v>
      </c>
      <c r="G168" s="3" t="s">
        <v>578</v>
      </c>
      <c r="H168" s="3" t="s">
        <v>14</v>
      </c>
      <c r="I168" s="9" t="s">
        <v>1340</v>
      </c>
      <c r="J168" s="5"/>
      <c r="K168" s="5"/>
      <c r="L168" s="5"/>
      <c r="M168" s="5"/>
      <c r="N168" s="5"/>
      <c r="O168" s="5"/>
    </row>
    <row r="169" spans="1:15" x14ac:dyDescent="0.3">
      <c r="A169" s="3" t="s">
        <v>579</v>
      </c>
      <c r="B169" s="3" t="s">
        <v>580</v>
      </c>
      <c r="C169" s="3" t="s">
        <v>581</v>
      </c>
      <c r="D169" s="3" t="s">
        <v>42</v>
      </c>
      <c r="E169" s="4">
        <v>40179</v>
      </c>
      <c r="F169" s="3"/>
      <c r="G169" s="3" t="s">
        <v>582</v>
      </c>
      <c r="H169" s="3" t="s">
        <v>19</v>
      </c>
      <c r="I169" s="9" t="s">
        <v>1341</v>
      </c>
      <c r="J169" s="5"/>
      <c r="K169" s="5"/>
      <c r="L169" s="5"/>
      <c r="M169" s="5"/>
      <c r="N169" s="5"/>
      <c r="O169" s="5"/>
    </row>
    <row r="170" spans="1:15" x14ac:dyDescent="0.3">
      <c r="A170" s="3" t="s">
        <v>579</v>
      </c>
      <c r="B170" s="3" t="str">
        <f>"9783642102219"</f>
        <v>9783642102219</v>
      </c>
      <c r="C170" s="3" t="str">
        <f>"9783642102226"</f>
        <v>9783642102226</v>
      </c>
      <c r="D170" s="3" t="s">
        <v>42</v>
      </c>
      <c r="E170" s="4">
        <v>40179</v>
      </c>
      <c r="F170" s="3"/>
      <c r="G170" s="3" t="s">
        <v>582</v>
      </c>
      <c r="H170" s="3" t="s">
        <v>19</v>
      </c>
      <c r="I170" s="9" t="s">
        <v>1341</v>
      </c>
      <c r="J170" s="5"/>
      <c r="K170" s="5"/>
      <c r="L170" s="5"/>
      <c r="M170" s="5"/>
      <c r="N170" s="5"/>
      <c r="O170" s="5"/>
    </row>
    <row r="171" spans="1:15" x14ac:dyDescent="0.3">
      <c r="A171" s="3" t="s">
        <v>583</v>
      </c>
      <c r="B171" s="3" t="s">
        <v>584</v>
      </c>
      <c r="C171" s="3" t="s">
        <v>585</v>
      </c>
      <c r="D171" s="3" t="s">
        <v>42</v>
      </c>
      <c r="E171" s="4">
        <v>38928</v>
      </c>
      <c r="F171" s="3">
        <v>1</v>
      </c>
      <c r="G171" s="3" t="s">
        <v>586</v>
      </c>
      <c r="H171" s="3" t="s">
        <v>19</v>
      </c>
      <c r="I171" s="9" t="s">
        <v>1342</v>
      </c>
      <c r="J171" s="5"/>
      <c r="K171" s="5"/>
      <c r="L171" s="5"/>
      <c r="M171" s="5"/>
      <c r="N171" s="5"/>
      <c r="O171" s="5"/>
    </row>
    <row r="172" spans="1:15" x14ac:dyDescent="0.3">
      <c r="A172" s="3" t="s">
        <v>583</v>
      </c>
      <c r="B172" s="3" t="str">
        <f>"9783540331919"</f>
        <v>9783540331919</v>
      </c>
      <c r="C172" s="3" t="str">
        <f>"9783540331926"</f>
        <v>9783540331926</v>
      </c>
      <c r="D172" s="3" t="s">
        <v>42</v>
      </c>
      <c r="E172" s="4">
        <v>38928</v>
      </c>
      <c r="F172" s="3">
        <v>1</v>
      </c>
      <c r="G172" s="3" t="s">
        <v>586</v>
      </c>
      <c r="H172" s="3" t="s">
        <v>19</v>
      </c>
      <c r="I172" s="9" t="s">
        <v>1342</v>
      </c>
      <c r="J172" s="5"/>
      <c r="K172" s="5"/>
      <c r="L172" s="5"/>
      <c r="M172" s="5"/>
      <c r="N172" s="5"/>
      <c r="O172" s="5"/>
    </row>
    <row r="173" spans="1:15" x14ac:dyDescent="0.3">
      <c r="A173" s="3" t="s">
        <v>587</v>
      </c>
      <c r="B173" s="3" t="s">
        <v>588</v>
      </c>
      <c r="C173" s="3" t="s">
        <v>589</v>
      </c>
      <c r="D173" s="3" t="s">
        <v>52</v>
      </c>
      <c r="E173" s="4">
        <v>42277</v>
      </c>
      <c r="F173" s="3">
        <v>1</v>
      </c>
      <c r="G173" s="3" t="s">
        <v>590</v>
      </c>
      <c r="H173" s="3" t="s">
        <v>14</v>
      </c>
      <c r="I173" s="9" t="s">
        <v>1343</v>
      </c>
      <c r="J173" s="5"/>
      <c r="K173" s="5"/>
      <c r="L173" s="5"/>
      <c r="M173" s="5"/>
      <c r="N173" s="5"/>
      <c r="O173" s="5"/>
    </row>
    <row r="174" spans="1:15" x14ac:dyDescent="0.3">
      <c r="A174" s="3" t="s">
        <v>591</v>
      </c>
      <c r="B174" s="3" t="s">
        <v>592</v>
      </c>
      <c r="C174" s="3" t="s">
        <v>593</v>
      </c>
      <c r="D174" s="3" t="s">
        <v>42</v>
      </c>
      <c r="E174" s="4">
        <v>40544</v>
      </c>
      <c r="F174" s="3"/>
      <c r="G174" s="3" t="s">
        <v>594</v>
      </c>
      <c r="H174" s="3" t="s">
        <v>19</v>
      </c>
      <c r="I174" s="9" t="s">
        <v>1344</v>
      </c>
      <c r="J174" s="5"/>
      <c r="K174" s="5"/>
      <c r="L174" s="5"/>
      <c r="M174" s="5"/>
      <c r="N174" s="5"/>
      <c r="O174" s="5"/>
    </row>
    <row r="175" spans="1:15" x14ac:dyDescent="0.3">
      <c r="A175" s="3" t="s">
        <v>591</v>
      </c>
      <c r="B175" s="3" t="str">
        <f>"9783642156564"</f>
        <v>9783642156564</v>
      </c>
      <c r="C175" s="3" t="str">
        <f>"9783642156571"</f>
        <v>9783642156571</v>
      </c>
      <c r="D175" s="3" t="s">
        <v>42</v>
      </c>
      <c r="E175" s="4">
        <v>40544</v>
      </c>
      <c r="F175" s="3"/>
      <c r="G175" s="3" t="s">
        <v>594</v>
      </c>
      <c r="H175" s="3" t="s">
        <v>19</v>
      </c>
      <c r="I175" s="9" t="s">
        <v>1344</v>
      </c>
      <c r="J175" s="5"/>
      <c r="K175" s="5"/>
      <c r="L175" s="5"/>
      <c r="M175" s="5"/>
      <c r="N175" s="5"/>
      <c r="O175" s="5"/>
    </row>
    <row r="176" spans="1:15" x14ac:dyDescent="0.3">
      <c r="A176" s="3" t="s">
        <v>595</v>
      </c>
      <c r="B176" s="3" t="s">
        <v>596</v>
      </c>
      <c r="C176" s="3" t="s">
        <v>597</v>
      </c>
      <c r="D176" s="3" t="s">
        <v>66</v>
      </c>
      <c r="E176" s="4">
        <v>38372</v>
      </c>
      <c r="F176" s="3">
        <v>1</v>
      </c>
      <c r="G176" s="3" t="s">
        <v>598</v>
      </c>
      <c r="H176" s="3" t="s">
        <v>19</v>
      </c>
      <c r="I176" s="9" t="s">
        <v>1345</v>
      </c>
      <c r="J176" s="5"/>
      <c r="K176" s="5"/>
      <c r="L176" s="5"/>
      <c r="M176" s="5"/>
      <c r="N176" s="5"/>
      <c r="O176" s="5"/>
    </row>
    <row r="177" spans="1:15" x14ac:dyDescent="0.3">
      <c r="A177" s="3" t="s">
        <v>595</v>
      </c>
      <c r="B177" s="3" t="str">
        <f>"9780415350747"</f>
        <v>9780415350747</v>
      </c>
      <c r="C177" s="3" t="str">
        <f>"9780203023198"</f>
        <v>9780203023198</v>
      </c>
      <c r="D177" s="3" t="s">
        <v>66</v>
      </c>
      <c r="E177" s="4">
        <v>38372</v>
      </c>
      <c r="F177" s="3">
        <v>1</v>
      </c>
      <c r="G177" s="3" t="s">
        <v>598</v>
      </c>
      <c r="H177" s="3" t="s">
        <v>19</v>
      </c>
      <c r="I177" s="9" t="s">
        <v>1345</v>
      </c>
      <c r="J177" s="5"/>
      <c r="K177" s="5"/>
      <c r="L177" s="5"/>
      <c r="M177" s="5"/>
      <c r="N177" s="5"/>
      <c r="O177" s="5"/>
    </row>
    <row r="178" spans="1:15" x14ac:dyDescent="0.3">
      <c r="A178" s="3" t="s">
        <v>599</v>
      </c>
      <c r="B178" s="3" t="s">
        <v>600</v>
      </c>
      <c r="C178" s="3" t="s">
        <v>601</v>
      </c>
      <c r="D178" s="3" t="s">
        <v>140</v>
      </c>
      <c r="E178" s="4">
        <v>39234</v>
      </c>
      <c r="F178" s="3">
        <v>1</v>
      </c>
      <c r="G178" s="3" t="s">
        <v>602</v>
      </c>
      <c r="H178" s="3" t="s">
        <v>19</v>
      </c>
      <c r="I178" s="9" t="s">
        <v>1346</v>
      </c>
      <c r="J178" s="5"/>
      <c r="K178" s="5"/>
      <c r="L178" s="5"/>
      <c r="M178" s="5"/>
      <c r="N178" s="5"/>
      <c r="O178" s="5"/>
    </row>
    <row r="179" spans="1:15" x14ac:dyDescent="0.3">
      <c r="A179" s="3" t="s">
        <v>599</v>
      </c>
      <c r="B179" s="3" t="str">
        <f>"9789004162556"</f>
        <v>9789004162556</v>
      </c>
      <c r="C179" s="3" t="str">
        <f>"9789047431497"</f>
        <v>9789047431497</v>
      </c>
      <c r="D179" s="3" t="s">
        <v>140</v>
      </c>
      <c r="E179" s="4">
        <v>39234</v>
      </c>
      <c r="F179" s="3">
        <v>1</v>
      </c>
      <c r="G179" s="3" t="s">
        <v>602</v>
      </c>
      <c r="H179" s="3" t="s">
        <v>19</v>
      </c>
      <c r="I179" s="9" t="s">
        <v>1346</v>
      </c>
      <c r="J179" s="5"/>
      <c r="K179" s="5"/>
      <c r="L179" s="5"/>
      <c r="M179" s="5"/>
      <c r="N179" s="5"/>
      <c r="O179" s="5"/>
    </row>
    <row r="180" spans="1:15" x14ac:dyDescent="0.3">
      <c r="A180" s="3" t="s">
        <v>603</v>
      </c>
      <c r="B180" s="3" t="s">
        <v>604</v>
      </c>
      <c r="C180" s="3" t="s">
        <v>605</v>
      </c>
      <c r="D180" s="3" t="s">
        <v>140</v>
      </c>
      <c r="E180" s="4">
        <v>41773</v>
      </c>
      <c r="F180" s="3">
        <v>1</v>
      </c>
      <c r="G180" s="3" t="s">
        <v>606</v>
      </c>
      <c r="H180" s="3" t="s">
        <v>19</v>
      </c>
      <c r="I180" s="9" t="s">
        <v>1347</v>
      </c>
      <c r="J180" s="5"/>
      <c r="K180" s="5"/>
      <c r="L180" s="5"/>
      <c r="M180" s="5"/>
      <c r="N180" s="5"/>
      <c r="O180" s="5"/>
    </row>
    <row r="181" spans="1:15" x14ac:dyDescent="0.3">
      <c r="A181" s="3" t="s">
        <v>603</v>
      </c>
      <c r="B181" s="3" t="str">
        <f>"9789004180406"</f>
        <v>9789004180406</v>
      </c>
      <c r="C181" s="3" t="str">
        <f>"9789004185814"</f>
        <v>9789004185814</v>
      </c>
      <c r="D181" s="3" t="s">
        <v>140</v>
      </c>
      <c r="E181" s="4">
        <v>41773</v>
      </c>
      <c r="F181" s="3">
        <v>1</v>
      </c>
      <c r="G181" s="3" t="s">
        <v>606</v>
      </c>
      <c r="H181" s="3" t="s">
        <v>19</v>
      </c>
      <c r="I181" s="9" t="s">
        <v>1347</v>
      </c>
      <c r="J181" s="5"/>
      <c r="K181" s="5"/>
      <c r="L181" s="5"/>
      <c r="M181" s="5"/>
      <c r="N181" s="5"/>
      <c r="O181" s="5"/>
    </row>
    <row r="182" spans="1:15" x14ac:dyDescent="0.3">
      <c r="A182" s="3" t="s">
        <v>607</v>
      </c>
      <c r="B182" s="3" t="s">
        <v>608</v>
      </c>
      <c r="C182" s="3" t="s">
        <v>609</v>
      </c>
      <c r="D182" s="3" t="s">
        <v>140</v>
      </c>
      <c r="E182" s="4">
        <v>41773</v>
      </c>
      <c r="F182" s="3">
        <v>1</v>
      </c>
      <c r="G182" s="3" t="s">
        <v>610</v>
      </c>
      <c r="H182" s="3" t="s">
        <v>19</v>
      </c>
      <c r="I182" s="9" t="s">
        <v>1348</v>
      </c>
      <c r="J182" s="5"/>
      <c r="K182" s="5"/>
      <c r="L182" s="5"/>
      <c r="M182" s="5"/>
      <c r="N182" s="5"/>
      <c r="O182" s="5"/>
    </row>
    <row r="183" spans="1:15" x14ac:dyDescent="0.3">
      <c r="A183" s="3" t="s">
        <v>607</v>
      </c>
      <c r="B183" s="3" t="str">
        <f>"9789004164277"</f>
        <v>9789004164277</v>
      </c>
      <c r="C183" s="3" t="str">
        <f>"9789047440406"</f>
        <v>9789047440406</v>
      </c>
      <c r="D183" s="3" t="s">
        <v>140</v>
      </c>
      <c r="E183" s="4">
        <v>41773</v>
      </c>
      <c r="F183" s="3">
        <v>1</v>
      </c>
      <c r="G183" s="3" t="s">
        <v>610</v>
      </c>
      <c r="H183" s="3" t="s">
        <v>19</v>
      </c>
      <c r="I183" s="9" t="s">
        <v>1348</v>
      </c>
      <c r="J183" s="5"/>
      <c r="K183" s="5"/>
      <c r="L183" s="5"/>
      <c r="M183" s="5"/>
      <c r="N183" s="5"/>
      <c r="O183" s="5"/>
    </row>
    <row r="184" spans="1:15" x14ac:dyDescent="0.3">
      <c r="A184" s="3" t="s">
        <v>611</v>
      </c>
      <c r="B184" s="3" t="str">
        <f>"9789004201095"</f>
        <v>9789004201095</v>
      </c>
      <c r="C184" s="3" t="str">
        <f>"9789004201842"</f>
        <v>9789004201842</v>
      </c>
      <c r="D184" s="3" t="s">
        <v>140</v>
      </c>
      <c r="E184" s="4">
        <v>40673</v>
      </c>
      <c r="F184" s="3">
        <v>1</v>
      </c>
      <c r="G184" s="3" t="s">
        <v>612</v>
      </c>
      <c r="H184" s="3" t="s">
        <v>19</v>
      </c>
      <c r="I184" s="9" t="s">
        <v>1349</v>
      </c>
      <c r="J184" s="5"/>
      <c r="K184" s="5"/>
      <c r="L184" s="5"/>
      <c r="M184" s="5"/>
      <c r="N184" s="5"/>
      <c r="O184" s="5"/>
    </row>
    <row r="185" spans="1:15" x14ac:dyDescent="0.3">
      <c r="A185" s="3" t="s">
        <v>613</v>
      </c>
      <c r="B185" s="3" t="s">
        <v>614</v>
      </c>
      <c r="C185" s="3" t="s">
        <v>615</v>
      </c>
      <c r="D185" s="3" t="s">
        <v>66</v>
      </c>
      <c r="E185" s="4">
        <v>40525</v>
      </c>
      <c r="F185" s="3">
        <v>1</v>
      </c>
      <c r="G185" s="3" t="s">
        <v>616</v>
      </c>
      <c r="H185" s="3" t="s">
        <v>19</v>
      </c>
      <c r="I185" s="9" t="s">
        <v>1350</v>
      </c>
      <c r="J185" s="5"/>
      <c r="K185" s="5"/>
      <c r="L185" s="5"/>
      <c r="M185" s="5"/>
      <c r="N185" s="5"/>
      <c r="O185" s="5"/>
    </row>
    <row r="186" spans="1:15" x14ac:dyDescent="0.3">
      <c r="A186" s="3" t="s">
        <v>613</v>
      </c>
      <c r="B186" s="3" t="str">
        <f>"9780415601405"</f>
        <v>9780415601405</v>
      </c>
      <c r="C186" s="3" t="str">
        <f>"9780203834039"</f>
        <v>9780203834039</v>
      </c>
      <c r="D186" s="3" t="s">
        <v>66</v>
      </c>
      <c r="E186" s="4">
        <v>40525</v>
      </c>
      <c r="F186" s="3">
        <v>1</v>
      </c>
      <c r="G186" s="3" t="s">
        <v>616</v>
      </c>
      <c r="H186" s="3" t="s">
        <v>19</v>
      </c>
      <c r="I186" s="9" t="s">
        <v>1350</v>
      </c>
      <c r="J186" s="5"/>
      <c r="K186" s="5"/>
      <c r="L186" s="5"/>
      <c r="M186" s="5"/>
      <c r="N186" s="5"/>
      <c r="O186" s="5"/>
    </row>
    <row r="187" spans="1:15" x14ac:dyDescent="0.3">
      <c r="A187" s="3" t="s">
        <v>617</v>
      </c>
      <c r="B187" s="3" t="s">
        <v>618</v>
      </c>
      <c r="C187" s="3" t="s">
        <v>619</v>
      </c>
      <c r="D187" s="3" t="s">
        <v>104</v>
      </c>
      <c r="E187" s="4">
        <v>40968</v>
      </c>
      <c r="F187" s="3"/>
      <c r="G187" s="3" t="s">
        <v>620</v>
      </c>
      <c r="H187" s="3" t="s">
        <v>19</v>
      </c>
      <c r="I187" s="9" t="s">
        <v>1351</v>
      </c>
      <c r="J187" s="5"/>
      <c r="K187" s="5"/>
      <c r="L187" s="5"/>
      <c r="M187" s="5"/>
      <c r="N187" s="5"/>
      <c r="O187" s="5"/>
    </row>
    <row r="188" spans="1:15" x14ac:dyDescent="0.3">
      <c r="A188" s="3" t="s">
        <v>617</v>
      </c>
      <c r="B188" s="3" t="str">
        <f>"9780857933621"</f>
        <v>9780857933621</v>
      </c>
      <c r="C188" s="3" t="str">
        <f>"9780857933638"</f>
        <v>9780857933638</v>
      </c>
      <c r="D188" s="3" t="s">
        <v>104</v>
      </c>
      <c r="E188" s="4">
        <v>40968</v>
      </c>
      <c r="F188" s="3"/>
      <c r="G188" s="3" t="s">
        <v>620</v>
      </c>
      <c r="H188" s="3" t="s">
        <v>19</v>
      </c>
      <c r="I188" s="9" t="s">
        <v>1351</v>
      </c>
      <c r="J188" s="5"/>
      <c r="K188" s="5"/>
      <c r="L188" s="5"/>
      <c r="M188" s="5"/>
      <c r="N188" s="5"/>
      <c r="O188" s="5"/>
    </row>
    <row r="189" spans="1:15" x14ac:dyDescent="0.3">
      <c r="A189" s="3" t="s">
        <v>621</v>
      </c>
      <c r="B189" s="3" t="s">
        <v>622</v>
      </c>
      <c r="C189" s="3" t="s">
        <v>623</v>
      </c>
      <c r="D189" s="3" t="s">
        <v>372</v>
      </c>
      <c r="E189" s="4">
        <v>40647</v>
      </c>
      <c r="F189" s="3"/>
      <c r="G189" s="3" t="s">
        <v>624</v>
      </c>
      <c r="H189" s="3" t="s">
        <v>19</v>
      </c>
      <c r="I189" s="9" t="s">
        <v>1352</v>
      </c>
      <c r="J189" s="5"/>
      <c r="K189" s="5"/>
      <c r="L189" s="5"/>
      <c r="M189" s="5"/>
      <c r="N189" s="5"/>
      <c r="O189" s="5"/>
    </row>
    <row r="190" spans="1:15" x14ac:dyDescent="0.3">
      <c r="A190" s="3" t="s">
        <v>621</v>
      </c>
      <c r="B190" s="3" t="str">
        <f>"9780521198172"</f>
        <v>9780521198172</v>
      </c>
      <c r="C190" s="3" t="str">
        <f>"9781139079921"</f>
        <v>9781139079921</v>
      </c>
      <c r="D190" s="3" t="s">
        <v>372</v>
      </c>
      <c r="E190" s="4">
        <v>40647</v>
      </c>
      <c r="F190" s="3"/>
      <c r="G190" s="3" t="s">
        <v>624</v>
      </c>
      <c r="H190" s="3" t="s">
        <v>19</v>
      </c>
      <c r="I190" s="9" t="s">
        <v>1352</v>
      </c>
      <c r="J190" s="5"/>
      <c r="K190" s="5"/>
      <c r="L190" s="5"/>
      <c r="M190" s="5"/>
      <c r="N190" s="5"/>
      <c r="O190" s="5"/>
    </row>
    <row r="191" spans="1:15" x14ac:dyDescent="0.3">
      <c r="A191" s="3" t="s">
        <v>625</v>
      </c>
      <c r="B191" s="3" t="s">
        <v>626</v>
      </c>
      <c r="C191" s="3" t="s">
        <v>627</v>
      </c>
      <c r="D191" s="3" t="s">
        <v>109</v>
      </c>
      <c r="E191" s="4">
        <v>38261</v>
      </c>
      <c r="F191" s="3"/>
      <c r="G191" s="3" t="s">
        <v>628</v>
      </c>
      <c r="H191" s="3" t="s">
        <v>19</v>
      </c>
      <c r="I191" s="9" t="s">
        <v>1353</v>
      </c>
      <c r="J191" s="5"/>
      <c r="K191" s="5"/>
      <c r="L191" s="5"/>
      <c r="M191" s="5"/>
      <c r="N191" s="5"/>
      <c r="O191" s="5"/>
    </row>
    <row r="192" spans="1:15" x14ac:dyDescent="0.3">
      <c r="A192" s="3" t="s">
        <v>625</v>
      </c>
      <c r="B192" s="3" t="str">
        <f>"9780313304217"</f>
        <v>9780313304217</v>
      </c>
      <c r="C192" s="3" t="str">
        <f>"9780313073250"</f>
        <v>9780313073250</v>
      </c>
      <c r="D192" s="3" t="s">
        <v>109</v>
      </c>
      <c r="E192" s="4">
        <v>38261</v>
      </c>
      <c r="F192" s="3"/>
      <c r="G192" s="3" t="s">
        <v>628</v>
      </c>
      <c r="H192" s="3" t="s">
        <v>19</v>
      </c>
      <c r="I192" s="9" t="s">
        <v>1353</v>
      </c>
      <c r="J192" s="5"/>
      <c r="K192" s="5"/>
      <c r="L192" s="5"/>
      <c r="M192" s="5"/>
      <c r="N192" s="5"/>
      <c r="O192" s="5"/>
    </row>
    <row r="193" spans="1:15" x14ac:dyDescent="0.3">
      <c r="A193" s="3" t="s">
        <v>629</v>
      </c>
      <c r="B193" s="3" t="s">
        <v>630</v>
      </c>
      <c r="C193" s="3" t="s">
        <v>631</v>
      </c>
      <c r="D193" s="3" t="s">
        <v>66</v>
      </c>
      <c r="E193" s="4">
        <v>33759</v>
      </c>
      <c r="F193" s="3"/>
      <c r="G193" s="3" t="s">
        <v>632</v>
      </c>
      <c r="H193" s="3" t="s">
        <v>19</v>
      </c>
      <c r="I193" s="9" t="s">
        <v>1354</v>
      </c>
      <c r="J193" s="5"/>
      <c r="K193" s="5"/>
      <c r="L193" s="5"/>
      <c r="M193" s="5"/>
      <c r="N193" s="5"/>
      <c r="O193" s="5"/>
    </row>
    <row r="194" spans="1:15" x14ac:dyDescent="0.3">
      <c r="A194" s="3" t="s">
        <v>629</v>
      </c>
      <c r="B194" s="3" t="str">
        <f>"9780415038119"</f>
        <v>9780415038119</v>
      </c>
      <c r="C194" s="3" t="str">
        <f>"9780203983713"</f>
        <v>9780203983713</v>
      </c>
      <c r="D194" s="3" t="s">
        <v>66</v>
      </c>
      <c r="E194" s="4">
        <v>33759</v>
      </c>
      <c r="F194" s="3"/>
      <c r="G194" s="3" t="s">
        <v>632</v>
      </c>
      <c r="H194" s="3" t="s">
        <v>19</v>
      </c>
      <c r="I194" s="9" t="s">
        <v>1354</v>
      </c>
      <c r="J194" s="5"/>
      <c r="K194" s="5"/>
      <c r="L194" s="5"/>
      <c r="M194" s="5"/>
      <c r="N194" s="5"/>
      <c r="O194" s="5"/>
    </row>
    <row r="195" spans="1:15" x14ac:dyDescent="0.3">
      <c r="A195" s="3" t="s">
        <v>633</v>
      </c>
      <c r="B195" s="3" t="str">
        <f>"9780415022552"</f>
        <v>9780415022552</v>
      </c>
      <c r="C195" s="3" t="str">
        <f>"9780203403730"</f>
        <v>9780203403730</v>
      </c>
      <c r="D195" s="3" t="s">
        <v>66</v>
      </c>
      <c r="E195" s="4">
        <v>32814</v>
      </c>
      <c r="F195" s="3">
        <v>1</v>
      </c>
      <c r="G195" s="3" t="s">
        <v>634</v>
      </c>
      <c r="H195" s="3" t="s">
        <v>19</v>
      </c>
      <c r="I195" s="9" t="s">
        <v>1355</v>
      </c>
      <c r="J195" s="5"/>
      <c r="K195" s="5"/>
      <c r="L195" s="5"/>
      <c r="M195" s="5"/>
      <c r="N195" s="5"/>
      <c r="O195" s="5"/>
    </row>
    <row r="196" spans="1:15" x14ac:dyDescent="0.3">
      <c r="A196" s="3" t="s">
        <v>635</v>
      </c>
      <c r="B196" s="3" t="s">
        <v>636</v>
      </c>
      <c r="C196" s="3" t="s">
        <v>637</v>
      </c>
      <c r="D196" s="3" t="s">
        <v>140</v>
      </c>
      <c r="E196" s="4">
        <v>41158</v>
      </c>
      <c r="F196" s="3">
        <v>1</v>
      </c>
      <c r="G196" s="3" t="s">
        <v>638</v>
      </c>
      <c r="H196" s="3" t="s">
        <v>19</v>
      </c>
      <c r="I196" s="9" t="s">
        <v>1356</v>
      </c>
      <c r="J196" s="5"/>
      <c r="K196" s="5"/>
      <c r="L196" s="5"/>
      <c r="M196" s="5"/>
      <c r="N196" s="5"/>
      <c r="O196" s="5"/>
    </row>
    <row r="197" spans="1:15" x14ac:dyDescent="0.3">
      <c r="A197" s="3" t="s">
        <v>635</v>
      </c>
      <c r="B197" s="3" t="str">
        <f>"9789004230934"</f>
        <v>9789004230934</v>
      </c>
      <c r="C197" s="3" t="str">
        <f>"9789004230941"</f>
        <v>9789004230941</v>
      </c>
      <c r="D197" s="3" t="s">
        <v>140</v>
      </c>
      <c r="E197" s="4">
        <v>41158</v>
      </c>
      <c r="F197" s="3">
        <v>1</v>
      </c>
      <c r="G197" s="3" t="s">
        <v>638</v>
      </c>
      <c r="H197" s="3" t="s">
        <v>19</v>
      </c>
      <c r="I197" s="9" t="s">
        <v>1356</v>
      </c>
      <c r="J197" s="5"/>
      <c r="K197" s="5"/>
      <c r="L197" s="5"/>
      <c r="M197" s="5"/>
      <c r="N197" s="5"/>
      <c r="O197" s="5"/>
    </row>
    <row r="198" spans="1:15" x14ac:dyDescent="0.3">
      <c r="A198" s="3" t="s">
        <v>639</v>
      </c>
      <c r="B198" s="3" t="s">
        <v>640</v>
      </c>
      <c r="C198" s="3" t="s">
        <v>641</v>
      </c>
      <c r="D198" s="3" t="s">
        <v>66</v>
      </c>
      <c r="E198" s="4">
        <v>40483</v>
      </c>
      <c r="F198" s="3">
        <v>2</v>
      </c>
      <c r="G198" s="3" t="s">
        <v>642</v>
      </c>
      <c r="H198" s="3" t="s">
        <v>19</v>
      </c>
      <c r="I198" s="9" t="s">
        <v>1357</v>
      </c>
      <c r="J198" s="5"/>
      <c r="K198" s="5"/>
      <c r="L198" s="5"/>
      <c r="M198" s="5"/>
      <c r="N198" s="5"/>
      <c r="O198" s="5"/>
    </row>
    <row r="199" spans="1:15" x14ac:dyDescent="0.3">
      <c r="A199" s="3" t="s">
        <v>639</v>
      </c>
      <c r="B199" s="3" t="str">
        <f>"9781843118848"</f>
        <v>9781843118848</v>
      </c>
      <c r="C199" s="3" t="str">
        <f>"9781135116255"</f>
        <v>9781135116255</v>
      </c>
      <c r="D199" s="3" t="s">
        <v>66</v>
      </c>
      <c r="E199" s="4">
        <v>40483</v>
      </c>
      <c r="F199" s="3">
        <v>2</v>
      </c>
      <c r="G199" s="3" t="s">
        <v>642</v>
      </c>
      <c r="H199" s="3" t="s">
        <v>19</v>
      </c>
      <c r="I199" s="9" t="s">
        <v>1357</v>
      </c>
      <c r="J199" s="5"/>
      <c r="K199" s="5"/>
      <c r="L199" s="5"/>
      <c r="M199" s="5"/>
      <c r="N199" s="5"/>
      <c r="O199" s="5"/>
    </row>
    <row r="200" spans="1:15" x14ac:dyDescent="0.3">
      <c r="A200" s="3" t="s">
        <v>643</v>
      </c>
      <c r="B200" s="3" t="str">
        <f>"9781447161103"</f>
        <v>9781447161103</v>
      </c>
      <c r="C200" s="3" t="str">
        <f>"9781447141532"</f>
        <v>9781447141532</v>
      </c>
      <c r="D200" s="3" t="s">
        <v>644</v>
      </c>
      <c r="E200" s="4">
        <v>41786</v>
      </c>
      <c r="F200" s="3">
        <v>1</v>
      </c>
      <c r="G200" s="3" t="s">
        <v>645</v>
      </c>
      <c r="H200" s="3" t="s">
        <v>19</v>
      </c>
      <c r="I200" s="9" t="s">
        <v>1358</v>
      </c>
      <c r="J200" s="5"/>
      <c r="K200" s="5"/>
      <c r="L200" s="5"/>
      <c r="M200" s="5"/>
      <c r="N200" s="5"/>
      <c r="O200" s="5"/>
    </row>
    <row r="201" spans="1:15" x14ac:dyDescent="0.3">
      <c r="A201" s="3" t="s">
        <v>646</v>
      </c>
      <c r="B201" s="3" t="s">
        <v>647</v>
      </c>
      <c r="C201" s="3" t="s">
        <v>648</v>
      </c>
      <c r="D201" s="3" t="s">
        <v>649</v>
      </c>
      <c r="E201" s="4">
        <v>42154</v>
      </c>
      <c r="F201" s="3"/>
      <c r="G201" s="3" t="s">
        <v>650</v>
      </c>
      <c r="H201" s="3" t="s">
        <v>19</v>
      </c>
      <c r="I201" s="9" t="s">
        <v>1359</v>
      </c>
      <c r="J201" s="5"/>
      <c r="K201" s="5"/>
      <c r="L201" s="5"/>
      <c r="M201" s="5"/>
      <c r="N201" s="5"/>
      <c r="O201" s="5"/>
    </row>
    <row r="202" spans="1:15" x14ac:dyDescent="0.3">
      <c r="A202" s="3" t="s">
        <v>646</v>
      </c>
      <c r="B202" s="3" t="str">
        <f>"9781552210864"</f>
        <v>9781552210864</v>
      </c>
      <c r="C202" s="3" t="str">
        <f>"9781459313330"</f>
        <v>9781459313330</v>
      </c>
      <c r="D202" s="3" t="s">
        <v>649</v>
      </c>
      <c r="E202" s="4">
        <v>42154</v>
      </c>
      <c r="F202" s="3"/>
      <c r="G202" s="3" t="s">
        <v>650</v>
      </c>
      <c r="H202" s="3" t="s">
        <v>19</v>
      </c>
      <c r="I202" s="9" t="s">
        <v>1359</v>
      </c>
      <c r="J202" s="5"/>
      <c r="K202" s="5"/>
      <c r="L202" s="5"/>
      <c r="M202" s="5"/>
      <c r="N202" s="5"/>
      <c r="O202" s="5"/>
    </row>
    <row r="203" spans="1:15" x14ac:dyDescent="0.3">
      <c r="A203" s="3" t="s">
        <v>651</v>
      </c>
      <c r="B203" s="3" t="s">
        <v>652</v>
      </c>
      <c r="C203" s="3" t="s">
        <v>653</v>
      </c>
      <c r="D203" s="3" t="s">
        <v>654</v>
      </c>
      <c r="E203" s="4">
        <v>41542</v>
      </c>
      <c r="F203" s="3">
        <v>1</v>
      </c>
      <c r="G203" s="3" t="s">
        <v>655</v>
      </c>
      <c r="H203" s="3" t="s">
        <v>19</v>
      </c>
      <c r="I203" s="9" t="s">
        <v>1360</v>
      </c>
      <c r="J203" s="5"/>
      <c r="K203" s="5"/>
      <c r="L203" s="5"/>
      <c r="M203" s="5"/>
      <c r="N203" s="5"/>
      <c r="O203" s="5"/>
    </row>
    <row r="204" spans="1:15" x14ac:dyDescent="0.3">
      <c r="A204" s="3" t="s">
        <v>651</v>
      </c>
      <c r="B204" s="3" t="str">
        <f>"9781849463997"</f>
        <v>9781849463997</v>
      </c>
      <c r="C204" s="3" t="str">
        <f>"9781782250401"</f>
        <v>9781782250401</v>
      </c>
      <c r="D204" s="3" t="s">
        <v>654</v>
      </c>
      <c r="E204" s="4">
        <v>41542</v>
      </c>
      <c r="F204" s="3">
        <v>1</v>
      </c>
      <c r="G204" s="3" t="s">
        <v>655</v>
      </c>
      <c r="H204" s="3" t="s">
        <v>19</v>
      </c>
      <c r="I204" s="9" t="s">
        <v>1360</v>
      </c>
      <c r="J204" s="5"/>
      <c r="K204" s="5"/>
      <c r="L204" s="5"/>
      <c r="M204" s="5"/>
      <c r="N204" s="5"/>
      <c r="O204" s="5"/>
    </row>
    <row r="205" spans="1:15" x14ac:dyDescent="0.3">
      <c r="A205" s="3" t="s">
        <v>656</v>
      </c>
      <c r="B205" s="3" t="s">
        <v>657</v>
      </c>
      <c r="C205" s="3" t="s">
        <v>658</v>
      </c>
      <c r="D205" s="3" t="s">
        <v>123</v>
      </c>
      <c r="E205" s="4">
        <v>41773</v>
      </c>
      <c r="F205" s="3"/>
      <c r="G205" s="3" t="s">
        <v>659</v>
      </c>
      <c r="H205" s="3" t="s">
        <v>19</v>
      </c>
      <c r="I205" s="9" t="s">
        <v>1361</v>
      </c>
      <c r="J205" s="5"/>
      <c r="K205" s="5"/>
      <c r="L205" s="5"/>
      <c r="M205" s="5"/>
      <c r="N205" s="5"/>
      <c r="O205" s="5"/>
    </row>
    <row r="206" spans="1:15" x14ac:dyDescent="0.3">
      <c r="A206" s="3" t="s">
        <v>656</v>
      </c>
      <c r="B206" s="3" t="str">
        <f>"9780199773381"</f>
        <v>9780199773381</v>
      </c>
      <c r="C206" s="3" t="str">
        <f>"9780199877676"</f>
        <v>9780199877676</v>
      </c>
      <c r="D206" s="3" t="s">
        <v>123</v>
      </c>
      <c r="E206" s="4">
        <v>41773</v>
      </c>
      <c r="F206" s="3"/>
      <c r="G206" s="3" t="s">
        <v>659</v>
      </c>
      <c r="H206" s="3" t="s">
        <v>19</v>
      </c>
      <c r="I206" s="9" t="s">
        <v>1361</v>
      </c>
      <c r="J206" s="5"/>
      <c r="K206" s="5"/>
      <c r="L206" s="5"/>
      <c r="M206" s="5"/>
      <c r="N206" s="5"/>
      <c r="O206" s="5"/>
    </row>
    <row r="207" spans="1:15" x14ac:dyDescent="0.3">
      <c r="A207" s="3" t="s">
        <v>660</v>
      </c>
      <c r="B207" s="3" t="s">
        <v>661</v>
      </c>
      <c r="C207" s="3" t="s">
        <v>662</v>
      </c>
      <c r="D207" s="3" t="s">
        <v>66</v>
      </c>
      <c r="E207" s="4">
        <v>40179</v>
      </c>
      <c r="F207" s="3">
        <v>1</v>
      </c>
      <c r="G207" s="3" t="s">
        <v>663</v>
      </c>
      <c r="H207" s="3" t="s">
        <v>19</v>
      </c>
      <c r="I207" s="9" t="s">
        <v>1362</v>
      </c>
      <c r="J207" s="5"/>
      <c r="K207" s="5"/>
      <c r="L207" s="5"/>
      <c r="M207" s="5"/>
      <c r="N207" s="5"/>
      <c r="O207" s="5"/>
    </row>
    <row r="208" spans="1:15" x14ac:dyDescent="0.3">
      <c r="A208" s="3" t="s">
        <v>660</v>
      </c>
      <c r="B208" s="3" t="str">
        <f>"9780415484268"</f>
        <v>9780415484268</v>
      </c>
      <c r="C208" s="3" t="str">
        <f>"9780203867471"</f>
        <v>9780203867471</v>
      </c>
      <c r="D208" s="3" t="s">
        <v>66</v>
      </c>
      <c r="E208" s="4">
        <v>40179</v>
      </c>
      <c r="F208" s="3">
        <v>1</v>
      </c>
      <c r="G208" s="3" t="s">
        <v>663</v>
      </c>
      <c r="H208" s="3" t="s">
        <v>19</v>
      </c>
      <c r="I208" s="9" t="s">
        <v>1362</v>
      </c>
      <c r="J208" s="5"/>
      <c r="K208" s="5"/>
      <c r="L208" s="5"/>
      <c r="M208" s="5"/>
      <c r="N208" s="5"/>
      <c r="O208" s="5"/>
    </row>
    <row r="209" spans="1:15" x14ac:dyDescent="0.3">
      <c r="A209" s="3" t="s">
        <v>664</v>
      </c>
      <c r="B209" s="3" t="s">
        <v>665</v>
      </c>
      <c r="C209" s="3" t="s">
        <v>666</v>
      </c>
      <c r="D209" s="3" t="s">
        <v>123</v>
      </c>
      <c r="E209" s="4">
        <v>40556</v>
      </c>
      <c r="F209" s="3"/>
      <c r="G209" s="3" t="s">
        <v>667</v>
      </c>
      <c r="H209" s="3" t="s">
        <v>19</v>
      </c>
      <c r="I209" s="9" t="s">
        <v>1363</v>
      </c>
      <c r="J209" s="5"/>
      <c r="K209" s="5"/>
      <c r="L209" s="5"/>
      <c r="M209" s="5"/>
      <c r="N209" s="5"/>
      <c r="O209" s="5"/>
    </row>
    <row r="210" spans="1:15" x14ac:dyDescent="0.3">
      <c r="A210" s="3" t="s">
        <v>664</v>
      </c>
      <c r="B210" s="3" t="str">
        <f>"9780199668144"</f>
        <v>9780199668144</v>
      </c>
      <c r="C210" s="3" t="str">
        <f>"9780191652851"</f>
        <v>9780191652851</v>
      </c>
      <c r="D210" s="3" t="s">
        <v>123</v>
      </c>
      <c r="E210" s="4">
        <v>40556</v>
      </c>
      <c r="F210" s="3"/>
      <c r="G210" s="3" t="s">
        <v>667</v>
      </c>
      <c r="H210" s="3" t="s">
        <v>19</v>
      </c>
      <c r="I210" s="9" t="s">
        <v>1363</v>
      </c>
      <c r="J210" s="5"/>
      <c r="K210" s="5"/>
      <c r="L210" s="5"/>
      <c r="M210" s="5"/>
      <c r="N210" s="5"/>
      <c r="O210" s="5"/>
    </row>
    <row r="211" spans="1:15" x14ac:dyDescent="0.3">
      <c r="A211" s="3" t="s">
        <v>668</v>
      </c>
      <c r="B211" s="3" t="s">
        <v>669</v>
      </c>
      <c r="C211" s="3" t="s">
        <v>670</v>
      </c>
      <c r="D211" s="3" t="s">
        <v>57</v>
      </c>
      <c r="E211" s="4">
        <v>42067</v>
      </c>
      <c r="F211" s="3">
        <v>1</v>
      </c>
      <c r="G211" s="3" t="s">
        <v>671</v>
      </c>
      <c r="H211" s="3" t="s">
        <v>14</v>
      </c>
      <c r="I211" s="9" t="s">
        <v>1364</v>
      </c>
      <c r="J211" s="5"/>
      <c r="K211" s="5"/>
      <c r="L211" s="5"/>
      <c r="M211" s="5"/>
      <c r="N211" s="5"/>
      <c r="O211" s="5"/>
    </row>
    <row r="212" spans="1:15" x14ac:dyDescent="0.3">
      <c r="A212" s="3" t="s">
        <v>672</v>
      </c>
      <c r="B212" s="3" t="s">
        <v>673</v>
      </c>
      <c r="C212" s="3" t="s">
        <v>674</v>
      </c>
      <c r="D212" s="3" t="s">
        <v>12</v>
      </c>
      <c r="E212" s="4">
        <v>41884</v>
      </c>
      <c r="F212" s="3">
        <v>1</v>
      </c>
      <c r="G212" s="3" t="s">
        <v>675</v>
      </c>
      <c r="H212" s="3" t="s">
        <v>14</v>
      </c>
      <c r="I212" s="9" t="s">
        <v>1365</v>
      </c>
      <c r="J212" s="5"/>
      <c r="K212" s="5"/>
      <c r="L212" s="5"/>
      <c r="M212" s="5"/>
      <c r="N212" s="5"/>
      <c r="O212" s="5"/>
    </row>
    <row r="213" spans="1:15" x14ac:dyDescent="0.3">
      <c r="A213" s="3" t="s">
        <v>676</v>
      </c>
      <c r="B213" s="3" t="s">
        <v>677</v>
      </c>
      <c r="C213" s="3" t="s">
        <v>678</v>
      </c>
      <c r="D213" s="3" t="s">
        <v>12</v>
      </c>
      <c r="E213" s="4">
        <v>40732</v>
      </c>
      <c r="F213" s="3">
        <v>1</v>
      </c>
      <c r="G213" s="3" t="s">
        <v>679</v>
      </c>
      <c r="H213" s="3" t="s">
        <v>14</v>
      </c>
      <c r="I213" s="9" t="s">
        <v>1366</v>
      </c>
      <c r="J213" s="5"/>
      <c r="K213" s="5"/>
      <c r="L213" s="5"/>
      <c r="M213" s="5"/>
      <c r="N213" s="5"/>
      <c r="O213" s="5"/>
    </row>
    <row r="214" spans="1:15" x14ac:dyDescent="0.3">
      <c r="A214" s="3" t="s">
        <v>680</v>
      </c>
      <c r="B214" s="3" t="s">
        <v>681</v>
      </c>
      <c r="C214" s="3" t="s">
        <v>682</v>
      </c>
      <c r="D214" s="3" t="s">
        <v>66</v>
      </c>
      <c r="E214" s="4">
        <v>41607</v>
      </c>
      <c r="F214" s="3">
        <v>3</v>
      </c>
      <c r="G214" s="3" t="s">
        <v>683</v>
      </c>
      <c r="H214" s="3" t="s">
        <v>19</v>
      </c>
      <c r="I214" s="9" t="s">
        <v>1367</v>
      </c>
      <c r="J214" s="5"/>
      <c r="K214" s="5"/>
      <c r="L214" s="5"/>
      <c r="M214" s="5"/>
      <c r="N214" s="5"/>
      <c r="O214" s="5"/>
    </row>
    <row r="215" spans="1:15" x14ac:dyDescent="0.3">
      <c r="A215" s="3" t="s">
        <v>680</v>
      </c>
      <c r="B215" s="3" t="str">
        <f>"9780415839068"</f>
        <v>9780415839068</v>
      </c>
      <c r="C215" s="3" t="str">
        <f>"9781315863146"</f>
        <v>9781315863146</v>
      </c>
      <c r="D215" s="3" t="s">
        <v>66</v>
      </c>
      <c r="E215" s="4">
        <v>41607</v>
      </c>
      <c r="F215" s="3">
        <v>3</v>
      </c>
      <c r="G215" s="3" t="s">
        <v>683</v>
      </c>
      <c r="H215" s="3" t="s">
        <v>19</v>
      </c>
      <c r="I215" s="9" t="s">
        <v>1367</v>
      </c>
      <c r="J215" s="5"/>
      <c r="K215" s="5"/>
      <c r="L215" s="5"/>
      <c r="M215" s="5"/>
      <c r="N215" s="5"/>
      <c r="O215" s="5"/>
    </row>
    <row r="216" spans="1:15" x14ac:dyDescent="0.3">
      <c r="A216" s="3" t="s">
        <v>684</v>
      </c>
      <c r="B216" s="3" t="s">
        <v>685</v>
      </c>
      <c r="C216" s="3" t="s">
        <v>686</v>
      </c>
      <c r="D216" s="3" t="s">
        <v>128</v>
      </c>
      <c r="E216" s="4">
        <v>41479</v>
      </c>
      <c r="F216" s="3">
        <v>1</v>
      </c>
      <c r="G216" s="3" t="s">
        <v>687</v>
      </c>
      <c r="H216" s="3" t="s">
        <v>14</v>
      </c>
      <c r="I216" s="9" t="s">
        <v>1368</v>
      </c>
      <c r="J216" s="5"/>
      <c r="K216" s="5"/>
      <c r="L216" s="5"/>
      <c r="M216" s="5"/>
      <c r="N216" s="5"/>
      <c r="O216" s="5"/>
    </row>
    <row r="217" spans="1:15" x14ac:dyDescent="0.3">
      <c r="A217" s="3" t="s">
        <v>688</v>
      </c>
      <c r="B217" s="3" t="s">
        <v>689</v>
      </c>
      <c r="C217" s="3" t="s">
        <v>690</v>
      </c>
      <c r="D217" s="3" t="s">
        <v>12</v>
      </c>
      <c r="E217" s="4">
        <v>40728</v>
      </c>
      <c r="F217" s="3">
        <v>1</v>
      </c>
      <c r="G217" s="3" t="s">
        <v>691</v>
      </c>
      <c r="H217" s="3" t="s">
        <v>14</v>
      </c>
      <c r="I217" s="9" t="s">
        <v>1369</v>
      </c>
      <c r="J217" s="5"/>
      <c r="K217" s="5"/>
      <c r="L217" s="5"/>
      <c r="M217" s="5"/>
      <c r="N217" s="5"/>
      <c r="O217" s="5"/>
    </row>
    <row r="218" spans="1:15" x14ac:dyDescent="0.3">
      <c r="A218" s="3" t="s">
        <v>692</v>
      </c>
      <c r="B218" s="3" t="s">
        <v>693</v>
      </c>
      <c r="C218" s="3" t="s">
        <v>694</v>
      </c>
      <c r="D218" s="3" t="s">
        <v>695</v>
      </c>
      <c r="E218" s="4">
        <v>41773</v>
      </c>
      <c r="F218" s="3"/>
      <c r="G218" s="3" t="s">
        <v>696</v>
      </c>
      <c r="H218" s="3" t="s">
        <v>19</v>
      </c>
      <c r="I218" s="9" t="s">
        <v>1370</v>
      </c>
      <c r="J218" s="5"/>
      <c r="K218" s="5"/>
      <c r="L218" s="5"/>
      <c r="M218" s="5"/>
      <c r="N218" s="5"/>
      <c r="O218" s="5"/>
    </row>
    <row r="219" spans="1:15" x14ac:dyDescent="0.3">
      <c r="A219" s="3" t="s">
        <v>697</v>
      </c>
      <c r="B219" s="3" t="s">
        <v>698</v>
      </c>
      <c r="C219" s="3" t="s">
        <v>699</v>
      </c>
      <c r="D219" s="3" t="s">
        <v>347</v>
      </c>
      <c r="E219" s="4">
        <v>40430</v>
      </c>
      <c r="F219" s="3">
        <v>1</v>
      </c>
      <c r="G219" s="3" t="s">
        <v>700</v>
      </c>
      <c r="H219" s="3" t="s">
        <v>14</v>
      </c>
      <c r="I219" s="9" t="s">
        <v>1371</v>
      </c>
      <c r="J219" s="5"/>
      <c r="K219" s="5"/>
      <c r="L219" s="5"/>
      <c r="M219" s="5"/>
      <c r="N219" s="5"/>
      <c r="O219" s="5"/>
    </row>
    <row r="220" spans="1:15" x14ac:dyDescent="0.3">
      <c r="A220" s="3" t="s">
        <v>701</v>
      </c>
      <c r="B220" s="3" t="s">
        <v>702</v>
      </c>
      <c r="C220" s="3" t="s">
        <v>703</v>
      </c>
      <c r="D220" s="3" t="s">
        <v>372</v>
      </c>
      <c r="E220" s="4">
        <v>41277</v>
      </c>
      <c r="F220" s="3"/>
      <c r="G220" s="3" t="s">
        <v>704</v>
      </c>
      <c r="H220" s="3" t="s">
        <v>19</v>
      </c>
      <c r="I220" s="9" t="s">
        <v>1372</v>
      </c>
      <c r="J220" s="5"/>
      <c r="K220" s="5"/>
      <c r="L220" s="5"/>
      <c r="M220" s="5"/>
      <c r="N220" s="5"/>
      <c r="O220" s="5"/>
    </row>
    <row r="221" spans="1:15" x14ac:dyDescent="0.3">
      <c r="A221" s="3" t="s">
        <v>705</v>
      </c>
      <c r="B221" s="3" t="s">
        <v>706</v>
      </c>
      <c r="C221" s="3" t="s">
        <v>707</v>
      </c>
      <c r="D221" s="3" t="s">
        <v>12</v>
      </c>
      <c r="E221" s="4">
        <v>40442</v>
      </c>
      <c r="F221" s="3">
        <v>1</v>
      </c>
      <c r="G221" s="3" t="s">
        <v>708</v>
      </c>
      <c r="H221" s="3" t="s">
        <v>14</v>
      </c>
      <c r="I221" s="9" t="s">
        <v>1373</v>
      </c>
      <c r="J221" s="5"/>
      <c r="K221" s="5"/>
      <c r="L221" s="5"/>
      <c r="M221" s="5"/>
      <c r="N221" s="5"/>
      <c r="O221" s="5"/>
    </row>
    <row r="222" spans="1:15" x14ac:dyDescent="0.3">
      <c r="A222" s="3" t="s">
        <v>709</v>
      </c>
      <c r="B222" s="3" t="s">
        <v>710</v>
      </c>
      <c r="C222" s="3" t="s">
        <v>711</v>
      </c>
      <c r="D222" s="3" t="s">
        <v>17</v>
      </c>
      <c r="E222" s="4">
        <v>40909</v>
      </c>
      <c r="F222" s="3"/>
      <c r="G222" s="3" t="s">
        <v>712</v>
      </c>
      <c r="H222" s="3" t="s">
        <v>19</v>
      </c>
      <c r="I222" s="9" t="s">
        <v>1374</v>
      </c>
      <c r="J222" s="5"/>
      <c r="K222" s="5"/>
      <c r="L222" s="5"/>
      <c r="M222" s="5"/>
      <c r="N222" s="5"/>
      <c r="O222" s="5"/>
    </row>
    <row r="223" spans="1:15" x14ac:dyDescent="0.3">
      <c r="A223" s="3" t="s">
        <v>709</v>
      </c>
      <c r="B223" s="3" t="str">
        <f>"9789400727618"</f>
        <v>9789400727618</v>
      </c>
      <c r="C223" s="3" t="str">
        <f>"9789400727625"</f>
        <v>9789400727625</v>
      </c>
      <c r="D223" s="3" t="s">
        <v>17</v>
      </c>
      <c r="E223" s="4">
        <v>40909</v>
      </c>
      <c r="F223" s="3"/>
      <c r="G223" s="3" t="s">
        <v>712</v>
      </c>
      <c r="H223" s="3" t="s">
        <v>19</v>
      </c>
      <c r="I223" s="9" t="s">
        <v>1374</v>
      </c>
      <c r="J223" s="5"/>
      <c r="K223" s="5"/>
      <c r="L223" s="5"/>
      <c r="M223" s="5"/>
      <c r="N223" s="5"/>
      <c r="O223" s="5"/>
    </row>
    <row r="224" spans="1:15" x14ac:dyDescent="0.3">
      <c r="A224" s="3" t="s">
        <v>713</v>
      </c>
      <c r="B224" s="3" t="s">
        <v>714</v>
      </c>
      <c r="C224" s="3" t="s">
        <v>715</v>
      </c>
      <c r="D224" s="3" t="s">
        <v>716</v>
      </c>
      <c r="E224" s="4">
        <v>41148</v>
      </c>
      <c r="F224" s="3"/>
      <c r="G224" s="3" t="s">
        <v>717</v>
      </c>
      <c r="H224" s="3" t="s">
        <v>19</v>
      </c>
      <c r="I224" s="9" t="s">
        <v>1375</v>
      </c>
      <c r="J224" s="5"/>
      <c r="K224" s="5"/>
      <c r="L224" s="5"/>
      <c r="M224" s="5"/>
      <c r="N224" s="5"/>
      <c r="O224" s="5"/>
    </row>
    <row r="225" spans="1:15" x14ac:dyDescent="0.3">
      <c r="A225" s="3" t="s">
        <v>713</v>
      </c>
      <c r="B225" s="3" t="str">
        <f>"9780748646241"</f>
        <v>9780748646241</v>
      </c>
      <c r="C225" s="3" t="str">
        <f>"9780748668076"</f>
        <v>9780748668076</v>
      </c>
      <c r="D225" s="3" t="s">
        <v>716</v>
      </c>
      <c r="E225" s="4">
        <v>41148</v>
      </c>
      <c r="F225" s="3"/>
      <c r="G225" s="3" t="s">
        <v>717</v>
      </c>
      <c r="H225" s="3" t="s">
        <v>19</v>
      </c>
      <c r="I225" s="9" t="s">
        <v>1375</v>
      </c>
      <c r="J225" s="5"/>
      <c r="K225" s="5"/>
      <c r="L225" s="5"/>
      <c r="M225" s="5"/>
      <c r="N225" s="5"/>
      <c r="O225" s="5"/>
    </row>
    <row r="226" spans="1:15" x14ac:dyDescent="0.3">
      <c r="A226" s="3" t="s">
        <v>718</v>
      </c>
      <c r="B226" s="3" t="s">
        <v>719</v>
      </c>
      <c r="C226" s="3" t="s">
        <v>720</v>
      </c>
      <c r="D226" s="3" t="s">
        <v>721</v>
      </c>
      <c r="E226" s="4">
        <v>41919</v>
      </c>
      <c r="F226" s="3">
        <v>9</v>
      </c>
      <c r="G226" s="3" t="s">
        <v>722</v>
      </c>
      <c r="H226" s="3" t="s">
        <v>14</v>
      </c>
      <c r="I226" s="9" t="s">
        <v>1376</v>
      </c>
      <c r="J226" s="5"/>
      <c r="K226" s="5"/>
      <c r="L226" s="5"/>
      <c r="M226" s="5"/>
      <c r="N226" s="5"/>
      <c r="O226" s="5"/>
    </row>
    <row r="227" spans="1:15" x14ac:dyDescent="0.3">
      <c r="A227" s="3" t="s">
        <v>723</v>
      </c>
      <c r="B227" s="3" t="s">
        <v>724</v>
      </c>
      <c r="C227" s="3" t="s">
        <v>725</v>
      </c>
      <c r="D227" s="3" t="s">
        <v>47</v>
      </c>
      <c r="E227" s="4">
        <v>41820</v>
      </c>
      <c r="F227" s="3">
        <v>1</v>
      </c>
      <c r="G227" s="3" t="s">
        <v>726</v>
      </c>
      <c r="H227" s="3" t="s">
        <v>14</v>
      </c>
      <c r="I227" s="9" t="s">
        <v>1377</v>
      </c>
      <c r="J227" s="5"/>
      <c r="K227" s="5"/>
      <c r="L227" s="5"/>
      <c r="M227" s="5"/>
      <c r="N227" s="5"/>
      <c r="O227" s="5"/>
    </row>
    <row r="228" spans="1:15" x14ac:dyDescent="0.3">
      <c r="A228" s="3" t="s">
        <v>727</v>
      </c>
      <c r="B228" s="3" t="s">
        <v>728</v>
      </c>
      <c r="C228" s="3" t="s">
        <v>729</v>
      </c>
      <c r="D228" s="3" t="s">
        <v>12</v>
      </c>
      <c r="E228" s="4">
        <v>40739</v>
      </c>
      <c r="F228" s="3">
        <v>1</v>
      </c>
      <c r="G228" s="3" t="s">
        <v>730</v>
      </c>
      <c r="H228" s="3" t="s">
        <v>14</v>
      </c>
      <c r="I228" s="9" t="s">
        <v>1378</v>
      </c>
      <c r="J228" s="5"/>
      <c r="K228" s="5"/>
      <c r="L228" s="5"/>
      <c r="M228" s="5"/>
      <c r="N228" s="5"/>
      <c r="O228" s="5"/>
    </row>
    <row r="229" spans="1:15" x14ac:dyDescent="0.3">
      <c r="A229" s="3" t="s">
        <v>731</v>
      </c>
      <c r="B229" s="3" t="s">
        <v>732</v>
      </c>
      <c r="C229" s="3" t="s">
        <v>733</v>
      </c>
      <c r="D229" s="3" t="s">
        <v>128</v>
      </c>
      <c r="E229" s="4">
        <v>41948</v>
      </c>
      <c r="F229" s="3">
        <v>1</v>
      </c>
      <c r="G229" s="3" t="s">
        <v>734</v>
      </c>
      <c r="H229" s="3" t="s">
        <v>14</v>
      </c>
      <c r="I229" s="9" t="s">
        <v>1379</v>
      </c>
      <c r="J229" s="5"/>
      <c r="K229" s="5"/>
      <c r="L229" s="5"/>
      <c r="M229" s="5"/>
      <c r="N229" s="5"/>
      <c r="O229" s="5"/>
    </row>
    <row r="230" spans="1:15" x14ac:dyDescent="0.3">
      <c r="A230" s="3" t="s">
        <v>735</v>
      </c>
      <c r="B230" s="3" t="s">
        <v>736</v>
      </c>
      <c r="C230" s="3" t="s">
        <v>737</v>
      </c>
      <c r="D230" s="3" t="s">
        <v>95</v>
      </c>
      <c r="E230" s="4">
        <v>35796</v>
      </c>
      <c r="F230" s="3">
        <v>2</v>
      </c>
      <c r="G230" s="3" t="s">
        <v>738</v>
      </c>
      <c r="H230" s="3" t="s">
        <v>14</v>
      </c>
      <c r="I230" s="9" t="s">
        <v>1380</v>
      </c>
      <c r="J230" s="5"/>
      <c r="K230" s="5"/>
      <c r="L230" s="5"/>
      <c r="M230" s="5"/>
      <c r="N230" s="5"/>
      <c r="O230" s="5"/>
    </row>
    <row r="231" spans="1:15" x14ac:dyDescent="0.3">
      <c r="A231" s="3" t="s">
        <v>739</v>
      </c>
      <c r="B231" s="3" t="s">
        <v>740</v>
      </c>
      <c r="C231" s="3" t="s">
        <v>741</v>
      </c>
      <c r="D231" s="3" t="s">
        <v>12</v>
      </c>
      <c r="E231" s="4">
        <v>40826</v>
      </c>
      <c r="F231" s="3">
        <v>1</v>
      </c>
      <c r="G231" s="3" t="s">
        <v>742</v>
      </c>
      <c r="H231" s="3" t="s">
        <v>14</v>
      </c>
      <c r="I231" s="9" t="s">
        <v>1381</v>
      </c>
      <c r="J231" s="5"/>
      <c r="K231" s="5"/>
      <c r="L231" s="5"/>
      <c r="M231" s="5"/>
      <c r="N231" s="5"/>
      <c r="O231" s="5"/>
    </row>
    <row r="232" spans="1:15" x14ac:dyDescent="0.3">
      <c r="A232" s="3" t="s">
        <v>743</v>
      </c>
      <c r="B232" s="3" t="str">
        <f>"9780878146703"</f>
        <v>9780878146703</v>
      </c>
      <c r="C232" s="3" t="str">
        <f>""</f>
        <v/>
      </c>
      <c r="D232" s="3" t="s">
        <v>744</v>
      </c>
      <c r="E232" s="4">
        <v>30317</v>
      </c>
      <c r="F232" s="3"/>
      <c r="G232" s="3" t="s">
        <v>745</v>
      </c>
      <c r="H232" s="3" t="s">
        <v>19</v>
      </c>
      <c r="I232" s="9" t="s">
        <v>1382</v>
      </c>
      <c r="J232" s="5"/>
      <c r="K232" s="5"/>
      <c r="L232" s="5"/>
      <c r="M232" s="5"/>
      <c r="N232" s="5"/>
      <c r="O232" s="5"/>
    </row>
    <row r="233" spans="1:15" x14ac:dyDescent="0.3">
      <c r="A233" s="3" t="s">
        <v>746</v>
      </c>
      <c r="B233" s="3" t="str">
        <f>"9780878146710"</f>
        <v>9780878146710</v>
      </c>
      <c r="C233" s="3" t="str">
        <f>""</f>
        <v/>
      </c>
      <c r="D233" s="3" t="s">
        <v>744</v>
      </c>
      <c r="E233" s="4">
        <v>36526</v>
      </c>
      <c r="F233" s="3"/>
      <c r="G233" s="3" t="s">
        <v>745</v>
      </c>
      <c r="H233" s="3" t="s">
        <v>19</v>
      </c>
      <c r="I233" s="9" t="s">
        <v>1383</v>
      </c>
      <c r="J233" s="5"/>
      <c r="K233" s="5"/>
      <c r="L233" s="5"/>
      <c r="M233" s="5"/>
      <c r="N233" s="5"/>
      <c r="O233" s="5"/>
    </row>
    <row r="234" spans="1:15" x14ac:dyDescent="0.3">
      <c r="A234" s="3" t="s">
        <v>747</v>
      </c>
      <c r="B234" s="3" t="s">
        <v>748</v>
      </c>
      <c r="C234" s="3" t="s">
        <v>749</v>
      </c>
      <c r="D234" s="3" t="s">
        <v>104</v>
      </c>
      <c r="E234" s="4">
        <v>41213</v>
      </c>
      <c r="F234" s="3"/>
      <c r="G234" s="3" t="s">
        <v>750</v>
      </c>
      <c r="H234" s="3" t="s">
        <v>19</v>
      </c>
      <c r="I234" s="9" t="s">
        <v>1384</v>
      </c>
      <c r="J234" s="5"/>
      <c r="K234" s="5"/>
      <c r="L234" s="5"/>
      <c r="M234" s="5"/>
      <c r="N234" s="5"/>
      <c r="O234" s="5"/>
    </row>
    <row r="235" spans="1:15" x14ac:dyDescent="0.3">
      <c r="A235" s="3" t="s">
        <v>747</v>
      </c>
      <c r="B235" s="3" t="str">
        <f>"9781781006849"</f>
        <v>9781781006849</v>
      </c>
      <c r="C235" s="3" t="str">
        <f>"9781781006856"</f>
        <v>9781781006856</v>
      </c>
      <c r="D235" s="3" t="s">
        <v>104</v>
      </c>
      <c r="E235" s="4">
        <v>41213</v>
      </c>
      <c r="F235" s="3"/>
      <c r="G235" s="3" t="s">
        <v>750</v>
      </c>
      <c r="H235" s="3" t="s">
        <v>19</v>
      </c>
      <c r="I235" s="9" t="s">
        <v>1384</v>
      </c>
      <c r="J235" s="5"/>
      <c r="K235" s="5"/>
      <c r="L235" s="5"/>
      <c r="M235" s="5"/>
      <c r="N235" s="5"/>
      <c r="O235" s="5"/>
    </row>
    <row r="236" spans="1:15" x14ac:dyDescent="0.3">
      <c r="A236" s="3" t="s">
        <v>751</v>
      </c>
      <c r="B236" s="3" t="s">
        <v>752</v>
      </c>
      <c r="C236" s="3" t="s">
        <v>753</v>
      </c>
      <c r="D236" s="3" t="s">
        <v>140</v>
      </c>
      <c r="E236" s="4">
        <v>41773</v>
      </c>
      <c r="F236" s="3">
        <v>1</v>
      </c>
      <c r="G236" s="3" t="s">
        <v>754</v>
      </c>
      <c r="H236" s="3" t="s">
        <v>19</v>
      </c>
      <c r="I236" s="9" t="s">
        <v>1385</v>
      </c>
      <c r="J236" s="5"/>
      <c r="K236" s="5"/>
      <c r="L236" s="5"/>
      <c r="M236" s="5"/>
      <c r="N236" s="5"/>
      <c r="O236" s="5"/>
    </row>
    <row r="237" spans="1:15" x14ac:dyDescent="0.3">
      <c r="A237" s="3" t="s">
        <v>751</v>
      </c>
      <c r="B237" s="3" t="str">
        <f>"9789004218895"</f>
        <v>9789004218895</v>
      </c>
      <c r="C237" s="3" t="str">
        <f>"9789004218888"</f>
        <v>9789004218888</v>
      </c>
      <c r="D237" s="3" t="s">
        <v>140</v>
      </c>
      <c r="E237" s="4">
        <v>41773</v>
      </c>
      <c r="F237" s="3">
        <v>1</v>
      </c>
      <c r="G237" s="3" t="s">
        <v>754</v>
      </c>
      <c r="H237" s="3" t="s">
        <v>19</v>
      </c>
      <c r="I237" s="9" t="s">
        <v>1385</v>
      </c>
      <c r="J237" s="5"/>
      <c r="K237" s="5"/>
      <c r="L237" s="5"/>
      <c r="M237" s="5"/>
      <c r="N237" s="5"/>
      <c r="O237" s="5"/>
    </row>
    <row r="238" spans="1:15" x14ac:dyDescent="0.3">
      <c r="A238" s="3" t="s">
        <v>755</v>
      </c>
      <c r="B238" s="3" t="s">
        <v>756</v>
      </c>
      <c r="C238" s="3" t="s">
        <v>757</v>
      </c>
      <c r="D238" s="3" t="s">
        <v>31</v>
      </c>
      <c r="E238" s="4">
        <v>41541</v>
      </c>
      <c r="F238" s="3">
        <v>1</v>
      </c>
      <c r="G238" s="3" t="s">
        <v>758</v>
      </c>
      <c r="H238" s="3" t="s">
        <v>19</v>
      </c>
      <c r="I238" s="9" t="s">
        <v>1386</v>
      </c>
      <c r="J238" s="5"/>
      <c r="K238" s="5"/>
      <c r="L238" s="5"/>
      <c r="M238" s="5"/>
      <c r="N238" s="5"/>
      <c r="O238" s="5"/>
    </row>
    <row r="239" spans="1:15" x14ac:dyDescent="0.3">
      <c r="A239" s="3" t="s">
        <v>759</v>
      </c>
      <c r="B239" s="3" t="str">
        <f>"9780415901499"</f>
        <v>9780415901499</v>
      </c>
      <c r="C239" s="3" t="str">
        <f>"9780203760031"</f>
        <v>9780203760031</v>
      </c>
      <c r="D239" s="3" t="s">
        <v>66</v>
      </c>
      <c r="E239" s="4">
        <v>33031</v>
      </c>
      <c r="F239" s="3"/>
      <c r="G239" s="3" t="s">
        <v>760</v>
      </c>
      <c r="H239" s="3" t="s">
        <v>19</v>
      </c>
      <c r="I239" s="9" t="s">
        <v>1387</v>
      </c>
      <c r="J239" s="5"/>
      <c r="K239" s="5"/>
      <c r="L239" s="5"/>
      <c r="M239" s="5"/>
      <c r="N239" s="5"/>
      <c r="O239" s="5"/>
    </row>
    <row r="240" spans="1:15" x14ac:dyDescent="0.3">
      <c r="A240" s="3" t="s">
        <v>761</v>
      </c>
      <c r="B240" s="3" t="s">
        <v>762</v>
      </c>
      <c r="C240" s="3" t="s">
        <v>763</v>
      </c>
      <c r="D240" s="3" t="s">
        <v>52</v>
      </c>
      <c r="E240" s="4">
        <v>41649</v>
      </c>
      <c r="F240" s="3">
        <v>9</v>
      </c>
      <c r="G240" s="3"/>
      <c r="H240" s="3" t="s">
        <v>14</v>
      </c>
      <c r="I240" s="9" t="s">
        <v>1388</v>
      </c>
      <c r="J240" s="5"/>
      <c r="K240" s="5"/>
      <c r="L240" s="5"/>
      <c r="M240" s="5"/>
      <c r="N240" s="5"/>
      <c r="O240" s="5"/>
    </row>
    <row r="241" spans="1:15" x14ac:dyDescent="0.3">
      <c r="A241" s="3" t="s">
        <v>764</v>
      </c>
      <c r="B241" s="3" t="s">
        <v>765</v>
      </c>
      <c r="C241" s="3" t="s">
        <v>766</v>
      </c>
      <c r="D241" s="3" t="s">
        <v>417</v>
      </c>
      <c r="E241" s="4">
        <v>41715</v>
      </c>
      <c r="F241" s="3">
        <v>2</v>
      </c>
      <c r="G241" s="3" t="s">
        <v>767</v>
      </c>
      <c r="H241" s="3" t="s">
        <v>14</v>
      </c>
      <c r="I241" s="9" t="s">
        <v>1389</v>
      </c>
      <c r="J241" s="5"/>
      <c r="K241" s="5"/>
      <c r="L241" s="5"/>
      <c r="M241" s="5"/>
      <c r="N241" s="5"/>
      <c r="O241" s="5"/>
    </row>
    <row r="242" spans="1:15" x14ac:dyDescent="0.3">
      <c r="A242" s="3" t="s">
        <v>768</v>
      </c>
      <c r="B242" s="3" t="s">
        <v>769</v>
      </c>
      <c r="C242" s="3" t="s">
        <v>770</v>
      </c>
      <c r="D242" s="3" t="s">
        <v>417</v>
      </c>
      <c r="E242" s="4">
        <v>42102</v>
      </c>
      <c r="F242" s="3">
        <v>3</v>
      </c>
      <c r="G242" s="3" t="s">
        <v>771</v>
      </c>
      <c r="H242" s="3" t="s">
        <v>14</v>
      </c>
      <c r="I242" s="9" t="s">
        <v>1390</v>
      </c>
      <c r="J242" s="5"/>
      <c r="K242" s="5"/>
      <c r="L242" s="5"/>
      <c r="M242" s="5"/>
      <c r="N242" s="5"/>
      <c r="O242" s="5"/>
    </row>
    <row r="243" spans="1:15" x14ac:dyDescent="0.3">
      <c r="A243" s="3" t="s">
        <v>772</v>
      </c>
      <c r="B243" s="3" t="s">
        <v>773</v>
      </c>
      <c r="C243" s="3" t="s">
        <v>774</v>
      </c>
      <c r="D243" s="3" t="s">
        <v>47</v>
      </c>
      <c r="E243" s="4">
        <v>41897</v>
      </c>
      <c r="F243" s="3">
        <v>7</v>
      </c>
      <c r="G243" s="3" t="s">
        <v>775</v>
      </c>
      <c r="H243" s="3" t="s">
        <v>14</v>
      </c>
      <c r="I243" s="9" t="s">
        <v>1391</v>
      </c>
      <c r="J243" s="5"/>
      <c r="K243" s="5"/>
      <c r="L243" s="5"/>
      <c r="M243" s="5"/>
      <c r="N243" s="5"/>
      <c r="O243" s="5"/>
    </row>
    <row r="244" spans="1:15" x14ac:dyDescent="0.3">
      <c r="A244" s="3" t="s">
        <v>776</v>
      </c>
      <c r="B244" s="3" t="s">
        <v>777</v>
      </c>
      <c r="C244" s="3" t="s">
        <v>778</v>
      </c>
      <c r="D244" s="3" t="s">
        <v>204</v>
      </c>
      <c r="E244" s="4">
        <v>41583</v>
      </c>
      <c r="F244" s="3"/>
      <c r="G244" s="3" t="s">
        <v>779</v>
      </c>
      <c r="H244" s="3" t="s">
        <v>14</v>
      </c>
      <c r="I244" s="9" t="s">
        <v>1392</v>
      </c>
      <c r="J244" s="5"/>
      <c r="K244" s="5"/>
      <c r="L244" s="5"/>
      <c r="M244" s="5"/>
      <c r="N244" s="5"/>
      <c r="O244" s="5"/>
    </row>
    <row r="245" spans="1:15" x14ac:dyDescent="0.3">
      <c r="A245" s="3" t="s">
        <v>780</v>
      </c>
      <c r="B245" s="3" t="s">
        <v>781</v>
      </c>
      <c r="C245" s="3" t="s">
        <v>782</v>
      </c>
      <c r="D245" s="3" t="s">
        <v>66</v>
      </c>
      <c r="E245" s="4">
        <v>41100</v>
      </c>
      <c r="F245" s="3"/>
      <c r="G245" s="3" t="s">
        <v>783</v>
      </c>
      <c r="H245" s="3" t="s">
        <v>19</v>
      </c>
      <c r="I245" s="9" t="s">
        <v>1393</v>
      </c>
      <c r="J245" s="5"/>
      <c r="K245" s="5"/>
      <c r="L245" s="5"/>
      <c r="M245" s="5"/>
      <c r="N245" s="5"/>
      <c r="O245" s="5"/>
    </row>
    <row r="246" spans="1:15" x14ac:dyDescent="0.3">
      <c r="A246" s="3" t="s">
        <v>780</v>
      </c>
      <c r="B246" s="3" t="str">
        <f>"9781842145418"</f>
        <v>9781842145418</v>
      </c>
      <c r="C246" s="3" t="str">
        <f>"9781317984429"</f>
        <v>9781317984429</v>
      </c>
      <c r="D246" s="3" t="s">
        <v>66</v>
      </c>
      <c r="E246" s="4">
        <v>41100</v>
      </c>
      <c r="F246" s="3"/>
      <c r="G246" s="3" t="s">
        <v>783</v>
      </c>
      <c r="H246" s="3" t="s">
        <v>19</v>
      </c>
      <c r="I246" s="9" t="s">
        <v>1393</v>
      </c>
      <c r="J246" s="5"/>
      <c r="K246" s="5"/>
      <c r="L246" s="5"/>
      <c r="M246" s="5"/>
      <c r="N246" s="5"/>
      <c r="O246" s="5"/>
    </row>
    <row r="247" spans="1:15" x14ac:dyDescent="0.3">
      <c r="A247" s="3" t="s">
        <v>784</v>
      </c>
      <c r="B247" s="3" t="s">
        <v>785</v>
      </c>
      <c r="C247" s="3" t="s">
        <v>786</v>
      </c>
      <c r="D247" s="3" t="s">
        <v>787</v>
      </c>
      <c r="E247" s="4">
        <v>41773</v>
      </c>
      <c r="F247" s="3">
        <v>1</v>
      </c>
      <c r="G247" s="3" t="s">
        <v>788</v>
      </c>
      <c r="H247" s="3" t="s">
        <v>19</v>
      </c>
      <c r="I247" s="9" t="s">
        <v>1394</v>
      </c>
      <c r="J247" s="5"/>
      <c r="K247" s="5"/>
      <c r="L247" s="5"/>
      <c r="M247" s="5"/>
      <c r="N247" s="5"/>
      <c r="O247" s="5"/>
    </row>
    <row r="248" spans="1:15" x14ac:dyDescent="0.3">
      <c r="A248" s="3" t="s">
        <v>784</v>
      </c>
      <c r="B248" s="3" t="str">
        <f>"9783319003504"</f>
        <v>9783319003504</v>
      </c>
      <c r="C248" s="3" t="str">
        <f>"9783319003511"</f>
        <v>9783319003511</v>
      </c>
      <c r="D248" s="3" t="s">
        <v>787</v>
      </c>
      <c r="E248" s="4">
        <v>41773</v>
      </c>
      <c r="F248" s="3">
        <v>1</v>
      </c>
      <c r="G248" s="3" t="s">
        <v>788</v>
      </c>
      <c r="H248" s="3" t="s">
        <v>19</v>
      </c>
      <c r="I248" s="9" t="s">
        <v>1394</v>
      </c>
      <c r="J248" s="5"/>
      <c r="K248" s="5"/>
      <c r="L248" s="5"/>
      <c r="M248" s="5"/>
      <c r="N248" s="5"/>
      <c r="O248" s="5"/>
    </row>
    <row r="249" spans="1:15" x14ac:dyDescent="0.3">
      <c r="A249" s="3" t="s">
        <v>789</v>
      </c>
      <c r="B249" s="3" t="s">
        <v>790</v>
      </c>
      <c r="C249" s="3" t="s">
        <v>791</v>
      </c>
      <c r="D249" s="3" t="s">
        <v>42</v>
      </c>
      <c r="E249" s="4">
        <v>41052</v>
      </c>
      <c r="F249" s="3">
        <v>2</v>
      </c>
      <c r="G249" s="3" t="s">
        <v>792</v>
      </c>
      <c r="H249" s="3" t="s">
        <v>14</v>
      </c>
      <c r="I249" s="9" t="s">
        <v>1395</v>
      </c>
      <c r="J249" s="5"/>
      <c r="K249" s="5"/>
      <c r="L249" s="5"/>
      <c r="M249" s="5"/>
      <c r="N249" s="5"/>
      <c r="O249" s="5"/>
    </row>
    <row r="250" spans="1:15" x14ac:dyDescent="0.3">
      <c r="A250" s="3" t="s">
        <v>793</v>
      </c>
      <c r="B250" s="3" t="s">
        <v>794</v>
      </c>
      <c r="C250" s="3" t="s">
        <v>795</v>
      </c>
      <c r="D250" s="3" t="s">
        <v>322</v>
      </c>
      <c r="E250" s="4">
        <v>39577</v>
      </c>
      <c r="F250" s="3">
        <v>2</v>
      </c>
      <c r="G250" s="3" t="s">
        <v>796</v>
      </c>
      <c r="H250" s="3" t="s">
        <v>14</v>
      </c>
      <c r="I250" s="9" t="s">
        <v>1396</v>
      </c>
      <c r="J250" s="5"/>
      <c r="K250" s="5"/>
      <c r="L250" s="5"/>
      <c r="M250" s="5"/>
      <c r="N250" s="5"/>
      <c r="O250" s="5"/>
    </row>
    <row r="251" spans="1:15" x14ac:dyDescent="0.3">
      <c r="A251" s="3" t="s">
        <v>797</v>
      </c>
      <c r="B251" s="3" t="s">
        <v>798</v>
      </c>
      <c r="C251" s="3" t="s">
        <v>799</v>
      </c>
      <c r="D251" s="3" t="s">
        <v>128</v>
      </c>
      <c r="E251" s="4">
        <v>41697</v>
      </c>
      <c r="F251" s="3">
        <v>1</v>
      </c>
      <c r="G251" s="3" t="s">
        <v>800</v>
      </c>
      <c r="H251" s="3" t="s">
        <v>14</v>
      </c>
      <c r="I251" s="9" t="s">
        <v>1397</v>
      </c>
      <c r="J251" s="5"/>
      <c r="K251" s="5"/>
      <c r="L251" s="5"/>
      <c r="M251" s="5"/>
      <c r="N251" s="5"/>
      <c r="O251" s="5"/>
    </row>
    <row r="252" spans="1:15" x14ac:dyDescent="0.3">
      <c r="A252" s="3" t="s">
        <v>801</v>
      </c>
      <c r="B252" s="3" t="s">
        <v>802</v>
      </c>
      <c r="C252" s="3" t="s">
        <v>803</v>
      </c>
      <c r="D252" s="3" t="s">
        <v>128</v>
      </c>
      <c r="E252" s="4">
        <v>42041</v>
      </c>
      <c r="F252" s="3">
        <v>1</v>
      </c>
      <c r="G252" s="3" t="s">
        <v>804</v>
      </c>
      <c r="H252" s="3" t="s">
        <v>14</v>
      </c>
      <c r="I252" s="9" t="s">
        <v>1398</v>
      </c>
      <c r="J252" s="5"/>
      <c r="K252" s="5"/>
      <c r="L252" s="5"/>
      <c r="M252" s="5"/>
      <c r="N252" s="5"/>
      <c r="O252" s="5"/>
    </row>
    <row r="253" spans="1:15" x14ac:dyDescent="0.3">
      <c r="A253" s="3" t="s">
        <v>805</v>
      </c>
      <c r="B253" s="3" t="str">
        <f>"9789004153356"</f>
        <v>9789004153356</v>
      </c>
      <c r="C253" s="3" t="str">
        <f>"9789047410737"</f>
        <v>9789047410737</v>
      </c>
      <c r="D253" s="3" t="s">
        <v>36</v>
      </c>
      <c r="E253" s="4">
        <v>38687</v>
      </c>
      <c r="F253" s="3"/>
      <c r="G253" s="3" t="s">
        <v>806</v>
      </c>
      <c r="H253" s="3" t="s">
        <v>19</v>
      </c>
      <c r="I253" s="9" t="s">
        <v>1399</v>
      </c>
      <c r="J253" s="5"/>
      <c r="K253" s="5"/>
      <c r="L253" s="5"/>
      <c r="M253" s="5"/>
      <c r="N253" s="5"/>
      <c r="O253" s="5"/>
    </row>
    <row r="254" spans="1:15" x14ac:dyDescent="0.3">
      <c r="A254" s="3" t="s">
        <v>807</v>
      </c>
      <c r="B254" s="3" t="s">
        <v>808</v>
      </c>
      <c r="C254" s="3" t="s">
        <v>809</v>
      </c>
      <c r="D254" s="3" t="s">
        <v>140</v>
      </c>
      <c r="E254" s="4">
        <v>41773</v>
      </c>
      <c r="F254" s="3">
        <v>1</v>
      </c>
      <c r="G254" s="3" t="s">
        <v>810</v>
      </c>
      <c r="H254" s="3" t="s">
        <v>19</v>
      </c>
      <c r="I254" s="9" t="s">
        <v>1400</v>
      </c>
      <c r="J254" s="5"/>
      <c r="K254" s="5"/>
      <c r="L254" s="5"/>
      <c r="M254" s="5"/>
      <c r="N254" s="5"/>
      <c r="O254" s="5"/>
    </row>
    <row r="255" spans="1:15" x14ac:dyDescent="0.3">
      <c r="A255" s="3" t="s">
        <v>807</v>
      </c>
      <c r="B255" s="3" t="str">
        <f>"9789004148413"</f>
        <v>9789004148413</v>
      </c>
      <c r="C255" s="3" t="str">
        <f>"9789047417408"</f>
        <v>9789047417408</v>
      </c>
      <c r="D255" s="3" t="s">
        <v>140</v>
      </c>
      <c r="E255" s="4">
        <v>41773</v>
      </c>
      <c r="F255" s="3">
        <v>1</v>
      </c>
      <c r="G255" s="3" t="s">
        <v>810</v>
      </c>
      <c r="H255" s="3" t="s">
        <v>19</v>
      </c>
      <c r="I255" s="9" t="s">
        <v>1400</v>
      </c>
      <c r="J255" s="5"/>
      <c r="K255" s="5"/>
      <c r="L255" s="5"/>
      <c r="M255" s="5"/>
      <c r="N255" s="5"/>
      <c r="O255" s="5"/>
    </row>
    <row r="256" spans="1:15" x14ac:dyDescent="0.3">
      <c r="A256" s="3" t="s">
        <v>811</v>
      </c>
      <c r="B256" s="3" t="s">
        <v>812</v>
      </c>
      <c r="C256" s="3" t="s">
        <v>813</v>
      </c>
      <c r="D256" s="3" t="s">
        <v>12</v>
      </c>
      <c r="E256" s="4">
        <v>40436</v>
      </c>
      <c r="F256" s="3">
        <v>1</v>
      </c>
      <c r="G256" s="3" t="s">
        <v>814</v>
      </c>
      <c r="H256" s="3" t="s">
        <v>14</v>
      </c>
      <c r="I256" s="9" t="s">
        <v>1401</v>
      </c>
      <c r="J256" s="5"/>
      <c r="K256" s="5"/>
      <c r="L256" s="5"/>
      <c r="M256" s="5"/>
      <c r="N256" s="5"/>
      <c r="O256" s="5"/>
    </row>
    <row r="257" spans="1:15" x14ac:dyDescent="0.3">
      <c r="A257" s="3" t="s">
        <v>815</v>
      </c>
      <c r="B257" s="3" t="s">
        <v>816</v>
      </c>
      <c r="C257" s="3" t="s">
        <v>817</v>
      </c>
      <c r="D257" s="3" t="s">
        <v>818</v>
      </c>
      <c r="E257" s="4">
        <v>41791</v>
      </c>
      <c r="F257" s="3">
        <v>1</v>
      </c>
      <c r="G257" s="3" t="s">
        <v>819</v>
      </c>
      <c r="H257" s="3" t="s">
        <v>14</v>
      </c>
      <c r="I257" s="9" t="s">
        <v>1402</v>
      </c>
      <c r="J257" s="5"/>
      <c r="K257" s="5"/>
      <c r="L257" s="5"/>
      <c r="M257" s="5"/>
      <c r="N257" s="5"/>
      <c r="O257" s="5"/>
    </row>
    <row r="258" spans="1:15" x14ac:dyDescent="0.3">
      <c r="A258" s="3" t="s">
        <v>820</v>
      </c>
      <c r="B258" s="3" t="s">
        <v>821</v>
      </c>
      <c r="C258" s="3" t="s">
        <v>822</v>
      </c>
      <c r="D258" s="3" t="s">
        <v>818</v>
      </c>
      <c r="E258" s="4">
        <v>42005</v>
      </c>
      <c r="F258" s="3">
        <v>1</v>
      </c>
      <c r="G258" s="3" t="s">
        <v>823</v>
      </c>
      <c r="H258" s="3" t="s">
        <v>14</v>
      </c>
      <c r="I258" s="9" t="s">
        <v>1403</v>
      </c>
      <c r="J258" s="5"/>
      <c r="K258" s="5"/>
      <c r="L258" s="5"/>
      <c r="M258" s="5"/>
      <c r="N258" s="5"/>
      <c r="O258" s="5"/>
    </row>
    <row r="259" spans="1:15" x14ac:dyDescent="0.3">
      <c r="A259" s="3" t="s">
        <v>824</v>
      </c>
      <c r="B259" s="3" t="s">
        <v>825</v>
      </c>
      <c r="C259" s="3" t="s">
        <v>826</v>
      </c>
      <c r="D259" s="3" t="s">
        <v>12</v>
      </c>
      <c r="E259" s="4">
        <v>40714</v>
      </c>
      <c r="F259" s="3">
        <v>1</v>
      </c>
      <c r="G259" s="3" t="s">
        <v>827</v>
      </c>
      <c r="H259" s="3" t="s">
        <v>14</v>
      </c>
      <c r="I259" s="9" t="s">
        <v>1404</v>
      </c>
      <c r="J259" s="5"/>
      <c r="K259" s="5"/>
      <c r="L259" s="5"/>
      <c r="M259" s="5"/>
      <c r="N259" s="5"/>
      <c r="O259" s="5"/>
    </row>
    <row r="260" spans="1:15" x14ac:dyDescent="0.3">
      <c r="A260" s="3" t="s">
        <v>828</v>
      </c>
      <c r="B260" s="3" t="s">
        <v>829</v>
      </c>
      <c r="C260" s="3" t="s">
        <v>830</v>
      </c>
      <c r="D260" s="3" t="s">
        <v>42</v>
      </c>
      <c r="E260" s="4">
        <v>42712</v>
      </c>
      <c r="F260" s="3"/>
      <c r="G260" s="3" t="s">
        <v>831</v>
      </c>
      <c r="H260" s="3" t="s">
        <v>14</v>
      </c>
      <c r="I260" s="9" t="s">
        <v>1405</v>
      </c>
      <c r="J260" s="5"/>
      <c r="K260" s="5"/>
      <c r="L260" s="5"/>
      <c r="M260" s="5"/>
      <c r="N260" s="5"/>
      <c r="O260" s="5"/>
    </row>
    <row r="261" spans="1:15" x14ac:dyDescent="0.3">
      <c r="A261" s="3" t="s">
        <v>832</v>
      </c>
      <c r="B261" s="3" t="s">
        <v>833</v>
      </c>
      <c r="C261" s="3" t="s">
        <v>834</v>
      </c>
      <c r="D261" s="3" t="s">
        <v>12</v>
      </c>
      <c r="E261" s="4">
        <v>40779</v>
      </c>
      <c r="F261" s="3">
        <v>1</v>
      </c>
      <c r="G261" s="3" t="s">
        <v>835</v>
      </c>
      <c r="H261" s="3" t="s">
        <v>14</v>
      </c>
      <c r="I261" s="9" t="s">
        <v>1406</v>
      </c>
      <c r="J261" s="5"/>
      <c r="K261" s="5"/>
      <c r="L261" s="5"/>
      <c r="M261" s="5"/>
      <c r="N261" s="5"/>
      <c r="O261" s="5"/>
    </row>
    <row r="262" spans="1:15" x14ac:dyDescent="0.3">
      <c r="A262" s="3" t="s">
        <v>836</v>
      </c>
      <c r="B262" s="3" t="s">
        <v>837</v>
      </c>
      <c r="C262" s="3" t="s">
        <v>838</v>
      </c>
      <c r="D262" s="3" t="s">
        <v>12</v>
      </c>
      <c r="E262" s="4">
        <v>41499</v>
      </c>
      <c r="F262" s="3">
        <v>1</v>
      </c>
      <c r="G262" s="3" t="s">
        <v>839</v>
      </c>
      <c r="H262" s="3" t="s">
        <v>14</v>
      </c>
      <c r="I262" s="9" t="s">
        <v>1407</v>
      </c>
      <c r="J262" s="5"/>
      <c r="K262" s="5"/>
      <c r="L262" s="5"/>
      <c r="M262" s="5"/>
      <c r="N262" s="5"/>
      <c r="O262" s="5"/>
    </row>
    <row r="263" spans="1:15" x14ac:dyDescent="0.3">
      <c r="A263" s="3" t="s">
        <v>840</v>
      </c>
      <c r="B263" s="3" t="s">
        <v>841</v>
      </c>
      <c r="C263" s="3" t="s">
        <v>842</v>
      </c>
      <c r="D263" s="3" t="s">
        <v>128</v>
      </c>
      <c r="E263" s="4">
        <v>41894</v>
      </c>
      <c r="F263" s="3">
        <v>1</v>
      </c>
      <c r="G263" s="3" t="s">
        <v>843</v>
      </c>
      <c r="H263" s="3" t="s">
        <v>14</v>
      </c>
      <c r="I263" s="9" t="s">
        <v>1408</v>
      </c>
      <c r="J263" s="5"/>
      <c r="K263" s="5"/>
      <c r="L263" s="5"/>
      <c r="M263" s="5"/>
      <c r="N263" s="5"/>
      <c r="O263" s="5"/>
    </row>
    <row r="264" spans="1:15" x14ac:dyDescent="0.3">
      <c r="A264" s="3" t="s">
        <v>844</v>
      </c>
      <c r="B264" s="3" t="s">
        <v>845</v>
      </c>
      <c r="C264" s="3" t="s">
        <v>846</v>
      </c>
      <c r="D264" s="3" t="s">
        <v>140</v>
      </c>
      <c r="E264" s="4">
        <v>41773</v>
      </c>
      <c r="F264" s="3">
        <v>1</v>
      </c>
      <c r="G264" s="3" t="s">
        <v>847</v>
      </c>
      <c r="H264" s="3" t="s">
        <v>19</v>
      </c>
      <c r="I264" s="9" t="s">
        <v>1409</v>
      </c>
      <c r="J264" s="5"/>
      <c r="K264" s="5"/>
      <c r="L264" s="5"/>
      <c r="M264" s="5"/>
      <c r="N264" s="5"/>
      <c r="O264" s="5"/>
    </row>
    <row r="265" spans="1:15" x14ac:dyDescent="0.3">
      <c r="A265" s="3" t="s">
        <v>844</v>
      </c>
      <c r="B265" s="3" t="str">
        <f>"9789004250857"</f>
        <v>9789004250857</v>
      </c>
      <c r="C265" s="3" t="str">
        <f>"9789004250864"</f>
        <v>9789004250864</v>
      </c>
      <c r="D265" s="3" t="s">
        <v>140</v>
      </c>
      <c r="E265" s="4">
        <v>41773</v>
      </c>
      <c r="F265" s="3">
        <v>1</v>
      </c>
      <c r="G265" s="3" t="s">
        <v>847</v>
      </c>
      <c r="H265" s="3" t="s">
        <v>19</v>
      </c>
      <c r="I265" s="9" t="s">
        <v>1409</v>
      </c>
      <c r="J265" s="5"/>
      <c r="K265" s="5"/>
      <c r="L265" s="5"/>
      <c r="M265" s="5"/>
      <c r="N265" s="5"/>
      <c r="O265" s="5"/>
    </row>
    <row r="266" spans="1:15" x14ac:dyDescent="0.3">
      <c r="A266" s="3" t="s">
        <v>848</v>
      </c>
      <c r="B266" s="3" t="s">
        <v>849</v>
      </c>
      <c r="C266" s="3" t="s">
        <v>850</v>
      </c>
      <c r="D266" s="3" t="s">
        <v>140</v>
      </c>
      <c r="E266" s="4">
        <v>41354</v>
      </c>
      <c r="F266" s="3">
        <v>1</v>
      </c>
      <c r="G266" s="3" t="s">
        <v>851</v>
      </c>
      <c r="H266" s="3" t="s">
        <v>19</v>
      </c>
      <c r="I266" s="9" t="s">
        <v>1410</v>
      </c>
      <c r="J266" s="5"/>
      <c r="K266" s="5"/>
      <c r="L266" s="5"/>
      <c r="M266" s="5"/>
      <c r="N266" s="5"/>
      <c r="O266" s="5"/>
    </row>
    <row r="267" spans="1:15" x14ac:dyDescent="0.3">
      <c r="A267" s="3" t="s">
        <v>848</v>
      </c>
      <c r="B267" s="3" t="str">
        <f>"9789004220201"</f>
        <v>9789004220201</v>
      </c>
      <c r="C267" s="3" t="str">
        <f>"9789004220218"</f>
        <v>9789004220218</v>
      </c>
      <c r="D267" s="3" t="s">
        <v>140</v>
      </c>
      <c r="E267" s="4">
        <v>41354</v>
      </c>
      <c r="F267" s="3">
        <v>1</v>
      </c>
      <c r="G267" s="3" t="s">
        <v>851</v>
      </c>
      <c r="H267" s="3" t="s">
        <v>19</v>
      </c>
      <c r="I267" s="9" t="s">
        <v>1410</v>
      </c>
      <c r="J267" s="5"/>
      <c r="K267" s="5"/>
      <c r="L267" s="5"/>
      <c r="M267" s="5"/>
      <c r="N267" s="5"/>
      <c r="O267" s="5"/>
    </row>
    <row r="268" spans="1:15" x14ac:dyDescent="0.3">
      <c r="A268" s="3" t="s">
        <v>852</v>
      </c>
      <c r="B268" s="3" t="s">
        <v>853</v>
      </c>
      <c r="C268" s="3" t="s">
        <v>854</v>
      </c>
      <c r="D268" s="3" t="s">
        <v>12</v>
      </c>
      <c r="E268" s="4">
        <v>40443</v>
      </c>
      <c r="F268" s="3">
        <v>1</v>
      </c>
      <c r="G268" s="3" t="s">
        <v>855</v>
      </c>
      <c r="H268" s="3" t="s">
        <v>14</v>
      </c>
      <c r="I268" s="9" t="s">
        <v>1411</v>
      </c>
      <c r="J268" s="5"/>
      <c r="K268" s="5"/>
      <c r="L268" s="5"/>
      <c r="M268" s="5"/>
      <c r="N268" s="5"/>
      <c r="O268" s="5"/>
    </row>
    <row r="269" spans="1:15" x14ac:dyDescent="0.3">
      <c r="A269" s="3" t="s">
        <v>856</v>
      </c>
      <c r="B269" s="3" t="s">
        <v>857</v>
      </c>
      <c r="C269" s="3" t="s">
        <v>858</v>
      </c>
      <c r="D269" s="3" t="s">
        <v>140</v>
      </c>
      <c r="E269" s="4">
        <v>41773</v>
      </c>
      <c r="F269" s="3">
        <v>1</v>
      </c>
      <c r="G269" s="3" t="s">
        <v>859</v>
      </c>
      <c r="H269" s="3" t="s">
        <v>19</v>
      </c>
      <c r="I269" s="9" t="s">
        <v>1412</v>
      </c>
      <c r="J269" s="5"/>
      <c r="K269" s="5"/>
      <c r="L269" s="5"/>
      <c r="M269" s="5"/>
      <c r="N269" s="5"/>
      <c r="O269" s="5"/>
    </row>
    <row r="270" spans="1:15" x14ac:dyDescent="0.3">
      <c r="A270" s="3" t="s">
        <v>856</v>
      </c>
      <c r="B270" s="3" t="str">
        <f>"9789004208629"</f>
        <v>9789004208629</v>
      </c>
      <c r="C270" s="3" t="str">
        <f>"9789004208643"</f>
        <v>9789004208643</v>
      </c>
      <c r="D270" s="3" t="s">
        <v>140</v>
      </c>
      <c r="E270" s="4">
        <v>41773</v>
      </c>
      <c r="F270" s="3">
        <v>1</v>
      </c>
      <c r="G270" s="3" t="s">
        <v>859</v>
      </c>
      <c r="H270" s="3" t="s">
        <v>19</v>
      </c>
      <c r="I270" s="9" t="s">
        <v>1412</v>
      </c>
      <c r="J270" s="5"/>
      <c r="K270" s="5"/>
      <c r="L270" s="5"/>
      <c r="M270" s="5"/>
      <c r="N270" s="5"/>
      <c r="O270" s="5"/>
    </row>
    <row r="271" spans="1:15" x14ac:dyDescent="0.3">
      <c r="A271" s="3" t="s">
        <v>860</v>
      </c>
      <c r="B271" s="3" t="s">
        <v>861</v>
      </c>
      <c r="C271" s="3" t="s">
        <v>862</v>
      </c>
      <c r="D271" s="3" t="s">
        <v>140</v>
      </c>
      <c r="E271" s="4">
        <v>41565</v>
      </c>
      <c r="F271" s="3">
        <v>1</v>
      </c>
      <c r="G271" s="3" t="s">
        <v>863</v>
      </c>
      <c r="H271" s="3" t="s">
        <v>19</v>
      </c>
      <c r="I271" s="9" t="s">
        <v>1413</v>
      </c>
      <c r="J271" s="5"/>
      <c r="K271" s="5"/>
      <c r="L271" s="5"/>
      <c r="M271" s="5"/>
      <c r="N271" s="5"/>
      <c r="O271" s="5"/>
    </row>
    <row r="272" spans="1:15" x14ac:dyDescent="0.3">
      <c r="A272" s="3" t="s">
        <v>860</v>
      </c>
      <c r="B272" s="3" t="str">
        <f>"9789004250208"</f>
        <v>9789004250208</v>
      </c>
      <c r="C272" s="3" t="str">
        <f>"9789004257177"</f>
        <v>9789004257177</v>
      </c>
      <c r="D272" s="3" t="s">
        <v>140</v>
      </c>
      <c r="E272" s="4">
        <v>41565</v>
      </c>
      <c r="F272" s="3">
        <v>1</v>
      </c>
      <c r="G272" s="3" t="s">
        <v>863</v>
      </c>
      <c r="H272" s="3" t="s">
        <v>19</v>
      </c>
      <c r="I272" s="9" t="s">
        <v>1413</v>
      </c>
      <c r="J272" s="5"/>
      <c r="K272" s="5"/>
      <c r="L272" s="5"/>
      <c r="M272" s="5"/>
      <c r="N272" s="5"/>
      <c r="O272" s="5"/>
    </row>
    <row r="273" spans="1:15" x14ac:dyDescent="0.3">
      <c r="A273" s="3" t="s">
        <v>864</v>
      </c>
      <c r="B273" s="3" t="s">
        <v>865</v>
      </c>
      <c r="C273" s="3" t="s">
        <v>866</v>
      </c>
      <c r="D273" s="3" t="s">
        <v>128</v>
      </c>
      <c r="E273" s="4">
        <v>42517</v>
      </c>
      <c r="F273" s="3">
        <v>1</v>
      </c>
      <c r="G273" s="3" t="s">
        <v>867</v>
      </c>
      <c r="H273" s="3" t="s">
        <v>14</v>
      </c>
      <c r="I273" s="9" t="s">
        <v>1414</v>
      </c>
      <c r="J273" s="5"/>
      <c r="K273" s="5"/>
      <c r="L273" s="5"/>
      <c r="M273" s="5"/>
      <c r="N273" s="5"/>
      <c r="O273" s="5"/>
    </row>
    <row r="274" spans="1:15" x14ac:dyDescent="0.3">
      <c r="A274" s="3" t="s">
        <v>868</v>
      </c>
      <c r="B274" s="3" t="s">
        <v>869</v>
      </c>
      <c r="C274" s="3" t="s">
        <v>870</v>
      </c>
      <c r="D274" s="3" t="s">
        <v>12</v>
      </c>
      <c r="E274" s="4">
        <v>40701</v>
      </c>
      <c r="F274" s="3">
        <v>1</v>
      </c>
      <c r="G274" s="3" t="s">
        <v>871</v>
      </c>
      <c r="H274" s="3" t="s">
        <v>14</v>
      </c>
      <c r="I274" s="9" t="s">
        <v>1415</v>
      </c>
      <c r="J274" s="5"/>
      <c r="K274" s="5"/>
      <c r="L274" s="5"/>
      <c r="M274" s="5"/>
      <c r="N274" s="5"/>
      <c r="O274" s="5"/>
    </row>
    <row r="275" spans="1:15" x14ac:dyDescent="0.3">
      <c r="A275" s="3" t="s">
        <v>872</v>
      </c>
      <c r="B275" s="3" t="str">
        <f>"9781843116554"</f>
        <v>9781843116554</v>
      </c>
      <c r="C275" s="3" t="str">
        <f>"9781317912897"</f>
        <v>9781317912897</v>
      </c>
      <c r="D275" s="3" t="s">
        <v>66</v>
      </c>
      <c r="E275" s="4">
        <v>39995</v>
      </c>
      <c r="F275" s="3"/>
      <c r="G275" s="3" t="s">
        <v>873</v>
      </c>
      <c r="H275" s="3" t="s">
        <v>19</v>
      </c>
      <c r="I275" s="9" t="s">
        <v>1416</v>
      </c>
      <c r="J275" s="5"/>
      <c r="K275" s="5"/>
      <c r="L275" s="5"/>
      <c r="M275" s="5"/>
      <c r="N275" s="5"/>
      <c r="O275" s="5"/>
    </row>
    <row r="276" spans="1:15" x14ac:dyDescent="0.3">
      <c r="A276" s="3" t="s">
        <v>874</v>
      </c>
      <c r="B276" s="3" t="s">
        <v>875</v>
      </c>
      <c r="C276" s="3" t="s">
        <v>876</v>
      </c>
      <c r="D276" s="3" t="s">
        <v>66</v>
      </c>
      <c r="E276" s="4">
        <v>40817</v>
      </c>
      <c r="F276" s="3"/>
      <c r="G276" s="3" t="s">
        <v>877</v>
      </c>
      <c r="H276" s="3" t="s">
        <v>19</v>
      </c>
      <c r="I276" s="9" t="s">
        <v>1417</v>
      </c>
      <c r="J276" s="5"/>
      <c r="K276" s="5"/>
      <c r="L276" s="5"/>
      <c r="M276" s="5"/>
      <c r="N276" s="5"/>
      <c r="O276" s="5"/>
    </row>
    <row r="277" spans="1:15" x14ac:dyDescent="0.3">
      <c r="A277" s="3" t="s">
        <v>874</v>
      </c>
      <c r="B277" s="3" t="str">
        <f>"9780415664257"</f>
        <v>9780415664257</v>
      </c>
      <c r="C277" s="3" t="str">
        <f>"9780203804551"</f>
        <v>9780203804551</v>
      </c>
      <c r="D277" s="3" t="s">
        <v>66</v>
      </c>
      <c r="E277" s="4">
        <v>40817</v>
      </c>
      <c r="F277" s="3"/>
      <c r="G277" s="3" t="s">
        <v>877</v>
      </c>
      <c r="H277" s="3" t="s">
        <v>19</v>
      </c>
      <c r="I277" s="9" t="s">
        <v>1417</v>
      </c>
      <c r="J277" s="5"/>
      <c r="K277" s="5"/>
      <c r="L277" s="5"/>
      <c r="M277" s="5"/>
      <c r="N277" s="5"/>
      <c r="O277" s="5"/>
    </row>
    <row r="278" spans="1:15" x14ac:dyDescent="0.3">
      <c r="A278" s="3" t="s">
        <v>878</v>
      </c>
      <c r="B278" s="3" t="str">
        <f>"9780773511125"</f>
        <v>9780773511125</v>
      </c>
      <c r="C278" s="3" t="str">
        <f>"9780773564251"</f>
        <v>9780773564251</v>
      </c>
      <c r="D278" s="3" t="s">
        <v>879</v>
      </c>
      <c r="E278" s="4">
        <v>34415</v>
      </c>
      <c r="F278" s="3"/>
      <c r="G278" s="3" t="s">
        <v>880</v>
      </c>
      <c r="H278" s="3" t="s">
        <v>19</v>
      </c>
      <c r="I278" s="9" t="s">
        <v>1418</v>
      </c>
      <c r="J278" s="5"/>
      <c r="K278" s="5"/>
      <c r="L278" s="5"/>
      <c r="M278" s="5"/>
      <c r="N278" s="5"/>
      <c r="O278" s="5"/>
    </row>
    <row r="279" spans="1:15" x14ac:dyDescent="0.3">
      <c r="A279" s="3" t="s">
        <v>881</v>
      </c>
      <c r="B279" s="3" t="s">
        <v>882</v>
      </c>
      <c r="C279" s="3" t="s">
        <v>883</v>
      </c>
      <c r="D279" s="3" t="s">
        <v>884</v>
      </c>
      <c r="E279" s="4">
        <v>41509</v>
      </c>
      <c r="F279" s="3"/>
      <c r="G279" s="3" t="s">
        <v>885</v>
      </c>
      <c r="H279" s="3" t="s">
        <v>19</v>
      </c>
      <c r="I279" s="9" t="s">
        <v>1419</v>
      </c>
      <c r="J279" s="5"/>
      <c r="K279" s="5"/>
      <c r="L279" s="5"/>
      <c r="M279" s="5"/>
      <c r="N279" s="5"/>
      <c r="O279" s="5"/>
    </row>
    <row r="280" spans="1:15" x14ac:dyDescent="0.3">
      <c r="A280" s="3" t="s">
        <v>881</v>
      </c>
      <c r="B280" s="3" t="str">
        <f>"9781626185081"</f>
        <v>9781626185081</v>
      </c>
      <c r="C280" s="3" t="str">
        <f>"9781628081275"</f>
        <v>9781628081275</v>
      </c>
      <c r="D280" s="3" t="s">
        <v>884</v>
      </c>
      <c r="E280" s="4">
        <v>41509</v>
      </c>
      <c r="F280" s="3"/>
      <c r="G280" s="3" t="s">
        <v>885</v>
      </c>
      <c r="H280" s="3" t="s">
        <v>19</v>
      </c>
      <c r="I280" s="9" t="s">
        <v>1419</v>
      </c>
      <c r="J280" s="5"/>
      <c r="K280" s="5"/>
      <c r="L280" s="5"/>
      <c r="M280" s="5"/>
      <c r="N280" s="5"/>
      <c r="O280" s="5"/>
    </row>
    <row r="281" spans="1:15" x14ac:dyDescent="0.3">
      <c r="A281" s="3" t="s">
        <v>886</v>
      </c>
      <c r="B281" s="3" t="s">
        <v>887</v>
      </c>
      <c r="C281" s="3" t="s">
        <v>888</v>
      </c>
      <c r="D281" s="3" t="s">
        <v>66</v>
      </c>
      <c r="E281" s="4">
        <v>40154</v>
      </c>
      <c r="F281" s="3">
        <v>1</v>
      </c>
      <c r="G281" s="3" t="s">
        <v>889</v>
      </c>
      <c r="H281" s="3" t="s">
        <v>19</v>
      </c>
      <c r="I281" s="10" t="s">
        <v>1420</v>
      </c>
      <c r="J281" s="5"/>
      <c r="K281" s="5"/>
      <c r="L281" s="5"/>
      <c r="M281" s="5"/>
      <c r="N281" s="5"/>
      <c r="O281" s="5"/>
    </row>
    <row r="282" spans="1:15" x14ac:dyDescent="0.3">
      <c r="A282" s="3" t="s">
        <v>886</v>
      </c>
      <c r="B282" s="3" t="str">
        <f>"9780415563987"</f>
        <v>9780415563987</v>
      </c>
      <c r="C282" s="3" t="str">
        <f>"9780203863220"</f>
        <v>9780203863220</v>
      </c>
      <c r="D282" s="3" t="s">
        <v>66</v>
      </c>
      <c r="E282" s="4">
        <v>40154</v>
      </c>
      <c r="F282" s="3">
        <v>1</v>
      </c>
      <c r="G282" s="3" t="s">
        <v>889</v>
      </c>
      <c r="H282" s="3" t="s">
        <v>19</v>
      </c>
      <c r="I282" s="10" t="s">
        <v>1420</v>
      </c>
      <c r="J282" s="5"/>
      <c r="K282" s="5"/>
      <c r="L282" s="5"/>
      <c r="M282" s="5"/>
      <c r="N282" s="5"/>
      <c r="O282" s="5"/>
    </row>
    <row r="283" spans="1:15" x14ac:dyDescent="0.3">
      <c r="A283" s="3" t="s">
        <v>890</v>
      </c>
      <c r="B283" s="3" t="s">
        <v>891</v>
      </c>
      <c r="C283" s="3" t="s">
        <v>892</v>
      </c>
      <c r="D283" s="3" t="s">
        <v>66</v>
      </c>
      <c r="E283" s="4">
        <v>41432</v>
      </c>
      <c r="F283" s="3">
        <v>6</v>
      </c>
      <c r="G283" s="3" t="s">
        <v>893</v>
      </c>
      <c r="H283" s="3" t="s">
        <v>19</v>
      </c>
      <c r="I283" s="10" t="s">
        <v>1421</v>
      </c>
      <c r="J283" s="5"/>
      <c r="K283" s="5"/>
      <c r="L283" s="5"/>
      <c r="M283" s="5"/>
      <c r="N283" s="5"/>
      <c r="O283" s="5"/>
    </row>
    <row r="284" spans="1:15" x14ac:dyDescent="0.3">
      <c r="A284" s="3" t="s">
        <v>890</v>
      </c>
      <c r="B284" s="3" t="str">
        <f>"9781842145876"</f>
        <v>9781842145876</v>
      </c>
      <c r="C284" s="3" t="str">
        <f>"9781317984399"</f>
        <v>9781317984399</v>
      </c>
      <c r="D284" s="3" t="s">
        <v>66</v>
      </c>
      <c r="E284" s="4">
        <v>41432</v>
      </c>
      <c r="F284" s="3">
        <v>6</v>
      </c>
      <c r="G284" s="3" t="s">
        <v>893</v>
      </c>
      <c r="H284" s="3" t="s">
        <v>19</v>
      </c>
      <c r="I284" s="10" t="s">
        <v>1421</v>
      </c>
      <c r="J284" s="5"/>
      <c r="K284" s="5"/>
      <c r="L284" s="5"/>
      <c r="M284" s="5"/>
      <c r="N284" s="5"/>
      <c r="O284" s="5"/>
    </row>
    <row r="285" spans="1:15" x14ac:dyDescent="0.3">
      <c r="A285" s="3" t="s">
        <v>894</v>
      </c>
      <c r="B285" s="3" t="s">
        <v>895</v>
      </c>
      <c r="C285" s="3" t="s">
        <v>896</v>
      </c>
      <c r="D285" s="3" t="s">
        <v>529</v>
      </c>
      <c r="E285" s="4">
        <v>37257</v>
      </c>
      <c r="F285" s="3"/>
      <c r="G285" s="3" t="s">
        <v>897</v>
      </c>
      <c r="H285" s="3" t="s">
        <v>19</v>
      </c>
      <c r="I285" s="10" t="s">
        <v>1422</v>
      </c>
      <c r="J285" s="5"/>
      <c r="K285" s="5"/>
      <c r="L285" s="5"/>
      <c r="M285" s="5"/>
      <c r="N285" s="5"/>
      <c r="O285" s="5"/>
    </row>
    <row r="286" spans="1:15" x14ac:dyDescent="0.3">
      <c r="A286" s="3" t="s">
        <v>894</v>
      </c>
      <c r="B286" s="3" t="str">
        <f>"9789622096004"</f>
        <v>9789622096004</v>
      </c>
      <c r="C286" s="3" t="str">
        <f>"9789882202764"</f>
        <v>9789882202764</v>
      </c>
      <c r="D286" s="3" t="s">
        <v>529</v>
      </c>
      <c r="E286" s="4">
        <v>37257</v>
      </c>
      <c r="F286" s="3"/>
      <c r="G286" s="3" t="s">
        <v>897</v>
      </c>
      <c r="H286" s="3" t="s">
        <v>19</v>
      </c>
      <c r="I286" s="10" t="s">
        <v>1422</v>
      </c>
      <c r="J286" s="5"/>
      <c r="K286" s="5"/>
      <c r="L286" s="5"/>
      <c r="M286" s="5"/>
      <c r="N286" s="5"/>
      <c r="O286" s="5"/>
    </row>
    <row r="287" spans="1:15" x14ac:dyDescent="0.3">
      <c r="A287" s="3" t="s">
        <v>898</v>
      </c>
      <c r="B287" s="3" t="s">
        <v>899</v>
      </c>
      <c r="C287" s="3" t="s">
        <v>900</v>
      </c>
      <c r="D287" s="3" t="s">
        <v>372</v>
      </c>
      <c r="E287" s="4">
        <v>40038</v>
      </c>
      <c r="F287" s="3"/>
      <c r="G287" s="3" t="s">
        <v>901</v>
      </c>
      <c r="H287" s="3" t="s">
        <v>19</v>
      </c>
      <c r="I287" s="10" t="s">
        <v>1423</v>
      </c>
      <c r="J287" s="5"/>
      <c r="K287" s="5"/>
      <c r="L287" s="5"/>
      <c r="M287" s="5"/>
      <c r="N287" s="5"/>
      <c r="O287" s="5"/>
    </row>
    <row r="288" spans="1:15" x14ac:dyDescent="0.3">
      <c r="A288" s="3" t="s">
        <v>898</v>
      </c>
      <c r="B288" s="3" t="str">
        <f>"9780521760195"</f>
        <v>9780521760195</v>
      </c>
      <c r="C288" s="3" t="str">
        <f>"9780511593178"</f>
        <v>9780511593178</v>
      </c>
      <c r="D288" s="3" t="s">
        <v>372</v>
      </c>
      <c r="E288" s="4">
        <v>40038</v>
      </c>
      <c r="F288" s="3"/>
      <c r="G288" s="3" t="s">
        <v>901</v>
      </c>
      <c r="H288" s="3" t="s">
        <v>19</v>
      </c>
      <c r="I288" s="10" t="s">
        <v>1423</v>
      </c>
      <c r="J288" s="5"/>
      <c r="K288" s="5"/>
      <c r="L288" s="5"/>
      <c r="M288" s="5"/>
      <c r="N288" s="5"/>
      <c r="O288" s="5"/>
    </row>
    <row r="289" spans="1:15" x14ac:dyDescent="0.3">
      <c r="A289" s="3" t="s">
        <v>902</v>
      </c>
      <c r="B289" s="3" t="s">
        <v>903</v>
      </c>
      <c r="C289" s="3" t="s">
        <v>904</v>
      </c>
      <c r="D289" s="3" t="s">
        <v>66</v>
      </c>
      <c r="E289" s="4">
        <v>41786</v>
      </c>
      <c r="F289" s="3">
        <v>3</v>
      </c>
      <c r="G289" s="3" t="s">
        <v>905</v>
      </c>
      <c r="H289" s="3" t="s">
        <v>19</v>
      </c>
      <c r="I289" s="10" t="s">
        <v>1424</v>
      </c>
      <c r="J289" s="5"/>
      <c r="K289" s="5"/>
      <c r="L289" s="5"/>
      <c r="M289" s="5"/>
      <c r="N289" s="5"/>
      <c r="O289" s="5"/>
    </row>
    <row r="290" spans="1:15" x14ac:dyDescent="0.3">
      <c r="A290" s="3" t="s">
        <v>902</v>
      </c>
      <c r="B290" s="3" t="s">
        <v>906</v>
      </c>
      <c r="C290" s="3" t="s">
        <v>907</v>
      </c>
      <c r="D290" s="3" t="s">
        <v>66</v>
      </c>
      <c r="E290" s="4">
        <v>41116</v>
      </c>
      <c r="F290" s="3">
        <v>5</v>
      </c>
      <c r="G290" s="3" t="s">
        <v>905</v>
      </c>
      <c r="H290" s="3" t="s">
        <v>19</v>
      </c>
      <c r="I290" s="10" t="s">
        <v>1425</v>
      </c>
      <c r="J290" s="5"/>
      <c r="K290" s="5"/>
      <c r="L290" s="5"/>
      <c r="M290" s="5"/>
      <c r="N290" s="5"/>
      <c r="O290" s="5"/>
    </row>
    <row r="291" spans="1:15" x14ac:dyDescent="0.3">
      <c r="A291" s="3" t="s">
        <v>902</v>
      </c>
      <c r="B291" s="3" t="str">
        <f>"9781859418529"</f>
        <v>9781859418529</v>
      </c>
      <c r="C291" s="3" t="str">
        <f>"9781843146681"</f>
        <v>9781843146681</v>
      </c>
      <c r="D291" s="3" t="s">
        <v>66</v>
      </c>
      <c r="E291" s="4">
        <v>41786</v>
      </c>
      <c r="F291" s="3">
        <v>3</v>
      </c>
      <c r="G291" s="3" t="s">
        <v>905</v>
      </c>
      <c r="H291" s="3" t="s">
        <v>19</v>
      </c>
      <c r="I291" s="10" t="s">
        <v>1424</v>
      </c>
      <c r="J291" s="5"/>
      <c r="K291" s="5"/>
      <c r="L291" s="5"/>
      <c r="M291" s="5"/>
      <c r="N291" s="5"/>
      <c r="O291" s="5"/>
    </row>
    <row r="292" spans="1:15" x14ac:dyDescent="0.3">
      <c r="A292" s="3" t="s">
        <v>902</v>
      </c>
      <c r="B292" s="3" t="str">
        <f>"9780415664820"</f>
        <v>9780415664820</v>
      </c>
      <c r="C292" s="3" t="str">
        <f>"9781136329272"</f>
        <v>9781136329272</v>
      </c>
      <c r="D292" s="3" t="s">
        <v>66</v>
      </c>
      <c r="E292" s="4">
        <v>41116</v>
      </c>
      <c r="F292" s="3">
        <v>5</v>
      </c>
      <c r="G292" s="3" t="s">
        <v>905</v>
      </c>
      <c r="H292" s="3" t="s">
        <v>19</v>
      </c>
      <c r="I292" s="10" t="s">
        <v>1425</v>
      </c>
      <c r="J292" s="5"/>
      <c r="K292" s="5"/>
      <c r="L292" s="5"/>
      <c r="M292" s="5"/>
      <c r="N292" s="5"/>
      <c r="O292" s="5"/>
    </row>
    <row r="293" spans="1:15" x14ac:dyDescent="0.3">
      <c r="A293" s="3" t="s">
        <v>908</v>
      </c>
      <c r="B293" s="3" t="s">
        <v>909</v>
      </c>
      <c r="C293" s="3" t="s">
        <v>910</v>
      </c>
      <c r="D293" s="3" t="s">
        <v>66</v>
      </c>
      <c r="E293" s="4">
        <v>39976</v>
      </c>
      <c r="F293" s="3">
        <v>4</v>
      </c>
      <c r="G293" s="3" t="s">
        <v>905</v>
      </c>
      <c r="H293" s="3" t="s">
        <v>19</v>
      </c>
      <c r="I293" s="10" t="s">
        <v>1426</v>
      </c>
      <c r="J293" s="5"/>
      <c r="K293" s="5"/>
      <c r="L293" s="5"/>
      <c r="M293" s="5"/>
      <c r="N293" s="5"/>
      <c r="O293" s="5"/>
    </row>
    <row r="294" spans="1:15" x14ac:dyDescent="0.3">
      <c r="A294" s="3" t="s">
        <v>908</v>
      </c>
      <c r="B294" s="3" t="str">
        <f>"9780415487184"</f>
        <v>9780415487184</v>
      </c>
      <c r="C294" s="3" t="str">
        <f>"9780203876824"</f>
        <v>9780203876824</v>
      </c>
      <c r="D294" s="3" t="s">
        <v>66</v>
      </c>
      <c r="E294" s="4">
        <v>39976</v>
      </c>
      <c r="F294" s="3">
        <v>4</v>
      </c>
      <c r="G294" s="3" t="s">
        <v>905</v>
      </c>
      <c r="H294" s="3" t="s">
        <v>19</v>
      </c>
      <c r="I294" s="10" t="s">
        <v>1426</v>
      </c>
      <c r="J294" s="5"/>
      <c r="K294" s="5"/>
      <c r="L294" s="5"/>
      <c r="M294" s="5"/>
      <c r="N294" s="5"/>
      <c r="O294" s="5"/>
    </row>
    <row r="295" spans="1:15" x14ac:dyDescent="0.3">
      <c r="A295" s="3" t="s">
        <v>911</v>
      </c>
      <c r="B295" s="3" t="s">
        <v>912</v>
      </c>
      <c r="C295" s="3" t="s">
        <v>913</v>
      </c>
      <c r="D295" s="3" t="s">
        <v>12</v>
      </c>
      <c r="E295" s="4">
        <v>40815</v>
      </c>
      <c r="F295" s="3">
        <v>1</v>
      </c>
      <c r="G295" s="3" t="s">
        <v>914</v>
      </c>
      <c r="H295" s="3" t="s">
        <v>14</v>
      </c>
      <c r="I295" s="10" t="s">
        <v>1427</v>
      </c>
      <c r="J295" s="5"/>
      <c r="K295" s="5"/>
      <c r="L295" s="5"/>
      <c r="M295" s="5"/>
      <c r="N295" s="5"/>
      <c r="O295" s="5"/>
    </row>
    <row r="296" spans="1:15" x14ac:dyDescent="0.3">
      <c r="A296" s="3" t="s">
        <v>915</v>
      </c>
      <c r="B296" s="3" t="s">
        <v>916</v>
      </c>
      <c r="C296" s="3" t="s">
        <v>917</v>
      </c>
      <c r="D296" s="3" t="s">
        <v>204</v>
      </c>
      <c r="E296" s="4">
        <v>41730</v>
      </c>
      <c r="F296" s="3"/>
      <c r="G296" s="3" t="s">
        <v>918</v>
      </c>
      <c r="H296" s="3" t="s">
        <v>14</v>
      </c>
      <c r="I296" s="10" t="s">
        <v>1428</v>
      </c>
      <c r="J296" s="5"/>
      <c r="K296" s="5"/>
      <c r="L296" s="5"/>
      <c r="M296" s="5"/>
      <c r="N296" s="5"/>
      <c r="O296" s="5"/>
    </row>
    <row r="297" spans="1:15" x14ac:dyDescent="0.3">
      <c r="A297" s="3" t="s">
        <v>919</v>
      </c>
      <c r="B297" s="3" t="s">
        <v>920</v>
      </c>
      <c r="C297" s="3" t="s">
        <v>921</v>
      </c>
      <c r="D297" s="3" t="s">
        <v>140</v>
      </c>
      <c r="E297" s="4">
        <v>40770</v>
      </c>
      <c r="F297" s="3">
        <v>1</v>
      </c>
      <c r="G297" s="3" t="s">
        <v>922</v>
      </c>
      <c r="H297" s="3" t="s">
        <v>19</v>
      </c>
      <c r="I297" s="10" t="s">
        <v>1429</v>
      </c>
      <c r="J297" s="5"/>
      <c r="K297" s="5"/>
      <c r="L297" s="5"/>
      <c r="M297" s="5"/>
      <c r="N297" s="5"/>
      <c r="O297" s="5"/>
    </row>
    <row r="298" spans="1:15" x14ac:dyDescent="0.3">
      <c r="A298" s="3" t="s">
        <v>919</v>
      </c>
      <c r="B298" s="3" t="str">
        <f>"9789004210059"</f>
        <v>9789004210059</v>
      </c>
      <c r="C298" s="3" t="str">
        <f>"9789004210042"</f>
        <v>9789004210042</v>
      </c>
      <c r="D298" s="3" t="s">
        <v>140</v>
      </c>
      <c r="E298" s="4">
        <v>40770</v>
      </c>
      <c r="F298" s="3">
        <v>1</v>
      </c>
      <c r="G298" s="3" t="s">
        <v>922</v>
      </c>
      <c r="H298" s="3" t="s">
        <v>19</v>
      </c>
      <c r="I298" s="10" t="s">
        <v>1429</v>
      </c>
      <c r="J298" s="5"/>
      <c r="K298" s="5"/>
      <c r="L298" s="5"/>
      <c r="M298" s="5"/>
      <c r="N298" s="5"/>
      <c r="O298" s="5"/>
    </row>
    <row r="299" spans="1:15" x14ac:dyDescent="0.3">
      <c r="A299" s="3" t="s">
        <v>923</v>
      </c>
      <c r="B299" s="3" t="s">
        <v>924</v>
      </c>
      <c r="C299" s="3" t="s">
        <v>925</v>
      </c>
      <c r="D299" s="3" t="s">
        <v>12</v>
      </c>
      <c r="E299" s="4">
        <v>40575</v>
      </c>
      <c r="F299" s="3">
        <v>1</v>
      </c>
      <c r="G299" s="3" t="s">
        <v>926</v>
      </c>
      <c r="H299" s="3" t="s">
        <v>14</v>
      </c>
      <c r="I299" s="10" t="s">
        <v>1430</v>
      </c>
      <c r="J299" s="5"/>
      <c r="K299" s="5"/>
      <c r="L299" s="5"/>
      <c r="M299" s="5"/>
      <c r="N299" s="5"/>
      <c r="O299" s="5"/>
    </row>
    <row r="300" spans="1:15" x14ac:dyDescent="0.3">
      <c r="A300" s="3" t="s">
        <v>927</v>
      </c>
      <c r="B300" s="3" t="s">
        <v>928</v>
      </c>
      <c r="C300" s="3" t="s">
        <v>929</v>
      </c>
      <c r="D300" s="3" t="s">
        <v>52</v>
      </c>
      <c r="E300" s="4">
        <v>40962</v>
      </c>
      <c r="F300" s="3">
        <v>1</v>
      </c>
      <c r="G300" s="3" t="s">
        <v>930</v>
      </c>
      <c r="H300" s="3" t="s">
        <v>14</v>
      </c>
      <c r="I300" s="10" t="s">
        <v>1431</v>
      </c>
      <c r="J300" s="5"/>
      <c r="K300" s="5"/>
      <c r="L300" s="5"/>
      <c r="M300" s="5"/>
      <c r="N300" s="5"/>
      <c r="O300" s="5"/>
    </row>
    <row r="301" spans="1:15" x14ac:dyDescent="0.3">
      <c r="A301" s="3" t="s">
        <v>931</v>
      </c>
      <c r="B301" s="3" t="s">
        <v>932</v>
      </c>
      <c r="C301" s="3" t="s">
        <v>933</v>
      </c>
      <c r="D301" s="3" t="s">
        <v>12</v>
      </c>
      <c r="E301" s="4">
        <v>40843</v>
      </c>
      <c r="F301" s="3">
        <v>1</v>
      </c>
      <c r="G301" s="3" t="s">
        <v>934</v>
      </c>
      <c r="H301" s="3" t="s">
        <v>14</v>
      </c>
      <c r="I301" s="10" t="s">
        <v>1432</v>
      </c>
      <c r="J301" s="5"/>
      <c r="K301" s="5"/>
      <c r="L301" s="5"/>
      <c r="M301" s="5"/>
      <c r="N301" s="5"/>
      <c r="O301" s="5"/>
    </row>
    <row r="302" spans="1:15" x14ac:dyDescent="0.3">
      <c r="A302" s="3" t="s">
        <v>935</v>
      </c>
      <c r="B302" s="3" t="s">
        <v>936</v>
      </c>
      <c r="C302" s="3" t="s">
        <v>937</v>
      </c>
      <c r="D302" s="3" t="s">
        <v>204</v>
      </c>
      <c r="E302" s="4">
        <v>41050</v>
      </c>
      <c r="F302" s="3"/>
      <c r="G302" s="3" t="s">
        <v>938</v>
      </c>
      <c r="H302" s="3" t="s">
        <v>14</v>
      </c>
      <c r="I302" s="10" t="s">
        <v>1433</v>
      </c>
      <c r="J302" s="5"/>
      <c r="K302" s="5"/>
      <c r="L302" s="5"/>
      <c r="M302" s="5"/>
      <c r="N302" s="5"/>
      <c r="O302" s="5"/>
    </row>
    <row r="303" spans="1:15" x14ac:dyDescent="0.3">
      <c r="A303" s="3" t="s">
        <v>939</v>
      </c>
      <c r="B303" s="3" t="s">
        <v>940</v>
      </c>
      <c r="C303" s="3" t="s">
        <v>941</v>
      </c>
      <c r="D303" s="3" t="s">
        <v>942</v>
      </c>
      <c r="E303" s="4">
        <v>40505</v>
      </c>
      <c r="F303" s="3"/>
      <c r="G303" s="3" t="s">
        <v>943</v>
      </c>
      <c r="H303" s="3" t="s">
        <v>14</v>
      </c>
      <c r="I303" s="10" t="s">
        <v>1434</v>
      </c>
      <c r="J303" s="5"/>
      <c r="K303" s="5"/>
      <c r="L303" s="5"/>
      <c r="M303" s="5"/>
      <c r="N303" s="5"/>
      <c r="O303" s="5"/>
    </row>
    <row r="304" spans="1:15" x14ac:dyDescent="0.3">
      <c r="A304" s="3" t="s">
        <v>944</v>
      </c>
      <c r="B304" s="3" t="s">
        <v>945</v>
      </c>
      <c r="C304" s="3" t="s">
        <v>946</v>
      </c>
      <c r="D304" s="3" t="s">
        <v>12</v>
      </c>
      <c r="E304" s="4">
        <v>40900</v>
      </c>
      <c r="F304" s="3">
        <v>1</v>
      </c>
      <c r="G304" s="3" t="s">
        <v>947</v>
      </c>
      <c r="H304" s="3" t="s">
        <v>14</v>
      </c>
      <c r="I304" s="10" t="s">
        <v>1435</v>
      </c>
      <c r="J304" s="5"/>
      <c r="K304" s="5"/>
      <c r="L304" s="5"/>
      <c r="M304" s="5"/>
      <c r="N304" s="5"/>
      <c r="O304" s="5"/>
    </row>
    <row r="305" spans="1:15" x14ac:dyDescent="0.3">
      <c r="A305" s="3" t="s">
        <v>948</v>
      </c>
      <c r="B305" s="3" t="s">
        <v>949</v>
      </c>
      <c r="C305" s="3" t="s">
        <v>950</v>
      </c>
      <c r="D305" s="3" t="s">
        <v>417</v>
      </c>
      <c r="E305" s="4">
        <v>41535</v>
      </c>
      <c r="F305" s="3">
        <v>2</v>
      </c>
      <c r="G305" s="3" t="s">
        <v>951</v>
      </c>
      <c r="H305" s="3" t="s">
        <v>14</v>
      </c>
      <c r="I305" s="10" t="s">
        <v>1436</v>
      </c>
      <c r="J305" s="5"/>
      <c r="K305" s="5"/>
      <c r="L305" s="5"/>
      <c r="M305" s="5"/>
      <c r="N305" s="5"/>
      <c r="O305" s="5"/>
    </row>
    <row r="306" spans="1:15" x14ac:dyDescent="0.3">
      <c r="A306" s="3" t="s">
        <v>952</v>
      </c>
      <c r="B306" s="3" t="s">
        <v>953</v>
      </c>
      <c r="C306" s="3" t="s">
        <v>954</v>
      </c>
      <c r="D306" s="3" t="s">
        <v>417</v>
      </c>
      <c r="E306" s="4">
        <v>41551</v>
      </c>
      <c r="F306" s="3">
        <v>4</v>
      </c>
      <c r="G306" s="3" t="s">
        <v>955</v>
      </c>
      <c r="H306" s="3" t="s">
        <v>14</v>
      </c>
      <c r="I306" s="10" t="s">
        <v>1437</v>
      </c>
      <c r="J306" s="5"/>
      <c r="K306" s="5"/>
      <c r="L306" s="5"/>
      <c r="M306" s="5"/>
      <c r="N306" s="5"/>
      <c r="O306" s="5"/>
    </row>
    <row r="307" spans="1:15" x14ac:dyDescent="0.3">
      <c r="A307" s="3" t="s">
        <v>956</v>
      </c>
      <c r="B307" s="3" t="s">
        <v>957</v>
      </c>
      <c r="C307" s="3" t="s">
        <v>958</v>
      </c>
      <c r="D307" s="3" t="s">
        <v>57</v>
      </c>
      <c r="E307" s="4">
        <v>41907</v>
      </c>
      <c r="F307" s="3">
        <v>2</v>
      </c>
      <c r="G307" s="3" t="s">
        <v>959</v>
      </c>
      <c r="H307" s="3" t="s">
        <v>14</v>
      </c>
      <c r="I307" s="10" t="s">
        <v>1438</v>
      </c>
      <c r="J307" s="5"/>
      <c r="K307" s="5"/>
      <c r="L307" s="5"/>
      <c r="M307" s="5"/>
      <c r="N307" s="5"/>
      <c r="O307" s="5"/>
    </row>
    <row r="308" spans="1:15" x14ac:dyDescent="0.3">
      <c r="A308" s="3" t="s">
        <v>960</v>
      </c>
      <c r="B308" s="3" t="s">
        <v>961</v>
      </c>
      <c r="C308" s="3" t="s">
        <v>962</v>
      </c>
      <c r="D308" s="3" t="s">
        <v>12</v>
      </c>
      <c r="E308" s="4">
        <v>40791</v>
      </c>
      <c r="F308" s="3">
        <v>1</v>
      </c>
      <c r="G308" s="3" t="s">
        <v>963</v>
      </c>
      <c r="H308" s="3" t="s">
        <v>14</v>
      </c>
      <c r="I308" s="10" t="s">
        <v>1439</v>
      </c>
      <c r="J308" s="5"/>
      <c r="K308" s="5"/>
      <c r="L308" s="5"/>
      <c r="M308" s="5"/>
      <c r="N308" s="5"/>
      <c r="O308" s="5"/>
    </row>
    <row r="309" spans="1:15" x14ac:dyDescent="0.3">
      <c r="A309" s="3" t="s">
        <v>964</v>
      </c>
      <c r="B309" s="3" t="s">
        <v>965</v>
      </c>
      <c r="C309" s="3" t="s">
        <v>966</v>
      </c>
      <c r="D309" s="3" t="s">
        <v>95</v>
      </c>
      <c r="E309" s="4">
        <v>42005</v>
      </c>
      <c r="F309" s="3"/>
      <c r="G309" s="3" t="s">
        <v>967</v>
      </c>
      <c r="H309" s="3" t="s">
        <v>14</v>
      </c>
      <c r="I309" s="10" t="s">
        <v>1440</v>
      </c>
      <c r="J309" s="5"/>
      <c r="K309" s="5"/>
      <c r="L309" s="5"/>
      <c r="M309" s="5"/>
      <c r="N309" s="5"/>
      <c r="O309" s="5"/>
    </row>
    <row r="310" spans="1:15" x14ac:dyDescent="0.3">
      <c r="A310" s="3" t="s">
        <v>968</v>
      </c>
      <c r="B310" s="3" t="s">
        <v>969</v>
      </c>
      <c r="C310" s="3" t="s">
        <v>970</v>
      </c>
      <c r="D310" s="3" t="s">
        <v>42</v>
      </c>
      <c r="E310" s="4">
        <v>39380</v>
      </c>
      <c r="F310" s="3"/>
      <c r="G310" s="3" t="s">
        <v>971</v>
      </c>
      <c r="H310" s="3" t="s">
        <v>19</v>
      </c>
      <c r="I310" s="10" t="s">
        <v>1441</v>
      </c>
      <c r="J310" s="5"/>
      <c r="K310" s="5"/>
      <c r="L310" s="5"/>
      <c r="M310" s="5"/>
      <c r="N310" s="5"/>
      <c r="O310" s="5"/>
    </row>
    <row r="311" spans="1:15" x14ac:dyDescent="0.3">
      <c r="A311" s="3" t="s">
        <v>968</v>
      </c>
      <c r="B311" s="3" t="str">
        <f>"9783540743323"</f>
        <v>9783540743323</v>
      </c>
      <c r="C311" s="3" t="str">
        <f>"9783540743330"</f>
        <v>9783540743330</v>
      </c>
      <c r="D311" s="3" t="s">
        <v>42</v>
      </c>
      <c r="E311" s="4">
        <v>39380</v>
      </c>
      <c r="F311" s="3"/>
      <c r="G311" s="3" t="s">
        <v>971</v>
      </c>
      <c r="H311" s="3" t="s">
        <v>19</v>
      </c>
      <c r="I311" s="10" t="s">
        <v>1441</v>
      </c>
      <c r="J311" s="5"/>
      <c r="K311" s="5"/>
      <c r="L311" s="5"/>
      <c r="M311" s="5"/>
      <c r="N311" s="5"/>
      <c r="O311" s="5"/>
    </row>
    <row r="312" spans="1:15" x14ac:dyDescent="0.3">
      <c r="A312" s="3" t="s">
        <v>972</v>
      </c>
      <c r="B312" s="3" t="s">
        <v>973</v>
      </c>
      <c r="C312" s="3" t="s">
        <v>974</v>
      </c>
      <c r="D312" s="3" t="s">
        <v>128</v>
      </c>
      <c r="E312" s="4">
        <v>42089</v>
      </c>
      <c r="F312" s="3">
        <v>1</v>
      </c>
      <c r="G312" s="3" t="s">
        <v>975</v>
      </c>
      <c r="H312" s="3" t="s">
        <v>14</v>
      </c>
      <c r="I312" s="10" t="s">
        <v>1442</v>
      </c>
      <c r="J312" s="5"/>
      <c r="K312" s="5"/>
      <c r="L312" s="5"/>
      <c r="M312" s="5"/>
      <c r="N312" s="5"/>
      <c r="O312" s="5"/>
    </row>
    <row r="313" spans="1:15" x14ac:dyDescent="0.3">
      <c r="A313" s="3" t="s">
        <v>976</v>
      </c>
      <c r="B313" s="3" t="s">
        <v>977</v>
      </c>
      <c r="C313" s="3" t="s">
        <v>978</v>
      </c>
      <c r="D313" s="3" t="s">
        <v>979</v>
      </c>
      <c r="E313" s="4">
        <v>41863</v>
      </c>
      <c r="F313" s="3">
        <v>1</v>
      </c>
      <c r="G313" s="3" t="s">
        <v>980</v>
      </c>
      <c r="H313" s="3" t="s">
        <v>14</v>
      </c>
      <c r="I313" s="10" t="s">
        <v>1443</v>
      </c>
      <c r="J313" s="5"/>
      <c r="K313" s="5"/>
      <c r="L313" s="5"/>
      <c r="M313" s="5"/>
      <c r="N313" s="5"/>
      <c r="O313" s="5"/>
    </row>
    <row r="314" spans="1:15" x14ac:dyDescent="0.3">
      <c r="A314" s="3" t="s">
        <v>981</v>
      </c>
      <c r="B314" s="3" t="s">
        <v>982</v>
      </c>
      <c r="C314" s="3" t="s">
        <v>983</v>
      </c>
      <c r="D314" s="3" t="s">
        <v>128</v>
      </c>
      <c r="E314" s="4">
        <v>41928</v>
      </c>
      <c r="F314" s="3">
        <v>1</v>
      </c>
      <c r="G314" s="3" t="s">
        <v>984</v>
      </c>
      <c r="H314" s="3" t="s">
        <v>14</v>
      </c>
      <c r="I314" s="10" t="s">
        <v>1444</v>
      </c>
      <c r="J314" s="5"/>
      <c r="K314" s="5"/>
      <c r="L314" s="5"/>
      <c r="M314" s="5"/>
      <c r="N314" s="5"/>
      <c r="O314" s="5"/>
    </row>
    <row r="315" spans="1:15" x14ac:dyDescent="0.3">
      <c r="A315" s="3" t="s">
        <v>985</v>
      </c>
      <c r="B315" s="3" t="s">
        <v>986</v>
      </c>
      <c r="C315" s="3" t="s">
        <v>987</v>
      </c>
      <c r="D315" s="3" t="s">
        <v>12</v>
      </c>
      <c r="E315" s="4">
        <v>39776</v>
      </c>
      <c r="F315" s="3">
        <v>1</v>
      </c>
      <c r="G315" s="3" t="s">
        <v>988</v>
      </c>
      <c r="H315" s="3" t="s">
        <v>14</v>
      </c>
      <c r="I315" s="10" t="s">
        <v>1445</v>
      </c>
      <c r="J315" s="5"/>
      <c r="K315" s="5"/>
      <c r="L315" s="5"/>
      <c r="M315" s="5"/>
      <c r="N315" s="5"/>
      <c r="O315" s="5"/>
    </row>
    <row r="316" spans="1:15" x14ac:dyDescent="0.3">
      <c r="A316" s="3" t="s">
        <v>989</v>
      </c>
      <c r="B316" s="3" t="s">
        <v>990</v>
      </c>
      <c r="C316" s="3" t="s">
        <v>991</v>
      </c>
      <c r="D316" s="3" t="s">
        <v>140</v>
      </c>
      <c r="E316" s="4">
        <v>41773</v>
      </c>
      <c r="F316" s="3">
        <v>1</v>
      </c>
      <c r="G316" s="3" t="s">
        <v>992</v>
      </c>
      <c r="H316" s="3" t="s">
        <v>19</v>
      </c>
      <c r="I316" s="10" t="s">
        <v>1446</v>
      </c>
      <c r="J316" s="5"/>
      <c r="K316" s="5"/>
      <c r="L316" s="5"/>
      <c r="M316" s="5"/>
      <c r="N316" s="5"/>
      <c r="O316" s="5"/>
    </row>
    <row r="317" spans="1:15" x14ac:dyDescent="0.3">
      <c r="A317" s="3" t="s">
        <v>989</v>
      </c>
      <c r="B317" s="3" t="str">
        <f>"9789004260320"</f>
        <v>9789004260320</v>
      </c>
      <c r="C317" s="3" t="str">
        <f>"9789004260337"</f>
        <v>9789004260337</v>
      </c>
      <c r="D317" s="3" t="s">
        <v>140</v>
      </c>
      <c r="E317" s="4">
        <v>41773</v>
      </c>
      <c r="F317" s="3">
        <v>1</v>
      </c>
      <c r="G317" s="3" t="s">
        <v>992</v>
      </c>
      <c r="H317" s="3" t="s">
        <v>19</v>
      </c>
      <c r="I317" s="10" t="s">
        <v>1446</v>
      </c>
      <c r="J317" s="5"/>
      <c r="K317" s="5"/>
      <c r="L317" s="5"/>
      <c r="M317" s="5"/>
      <c r="N317" s="5"/>
      <c r="O317" s="5"/>
    </row>
    <row r="318" spans="1:15" x14ac:dyDescent="0.3">
      <c r="A318" s="3" t="s">
        <v>993</v>
      </c>
      <c r="B318" s="3" t="s">
        <v>994</v>
      </c>
      <c r="C318" s="3" t="s">
        <v>995</v>
      </c>
      <c r="D318" s="3" t="s">
        <v>140</v>
      </c>
      <c r="E318" s="4">
        <v>41773</v>
      </c>
      <c r="F318" s="3">
        <v>1</v>
      </c>
      <c r="G318" s="3" t="s">
        <v>996</v>
      </c>
      <c r="H318" s="3" t="s">
        <v>19</v>
      </c>
      <c r="I318" s="10" t="s">
        <v>1447</v>
      </c>
      <c r="J318" s="5"/>
      <c r="K318" s="5"/>
      <c r="L318" s="5"/>
      <c r="M318" s="5"/>
      <c r="N318" s="5"/>
      <c r="O318" s="5"/>
    </row>
    <row r="319" spans="1:15" x14ac:dyDescent="0.3">
      <c r="A319" s="3" t="s">
        <v>993</v>
      </c>
      <c r="B319" s="3" t="str">
        <f>"9789004245037"</f>
        <v>9789004245037</v>
      </c>
      <c r="C319" s="3" t="str">
        <f>"9789004245044"</f>
        <v>9789004245044</v>
      </c>
      <c r="D319" s="3" t="s">
        <v>140</v>
      </c>
      <c r="E319" s="4">
        <v>41773</v>
      </c>
      <c r="F319" s="3">
        <v>1</v>
      </c>
      <c r="G319" s="3" t="s">
        <v>996</v>
      </c>
      <c r="H319" s="3" t="s">
        <v>19</v>
      </c>
      <c r="I319" s="10" t="s">
        <v>1447</v>
      </c>
      <c r="J319" s="5"/>
      <c r="K319" s="5"/>
      <c r="L319" s="5"/>
      <c r="M319" s="5"/>
      <c r="N319" s="5"/>
      <c r="O319" s="5"/>
    </row>
    <row r="320" spans="1:15" x14ac:dyDescent="0.3">
      <c r="A320" s="3" t="s">
        <v>997</v>
      </c>
      <c r="B320" s="3" t="s">
        <v>998</v>
      </c>
      <c r="C320" s="3" t="s">
        <v>999</v>
      </c>
      <c r="D320" s="3" t="s">
        <v>372</v>
      </c>
      <c r="E320" s="4">
        <v>41648</v>
      </c>
      <c r="F320" s="3"/>
      <c r="G320" s="3" t="s">
        <v>1000</v>
      </c>
      <c r="H320" s="3" t="s">
        <v>19</v>
      </c>
      <c r="I320" s="10" t="s">
        <v>1448</v>
      </c>
      <c r="J320" s="5"/>
      <c r="K320" s="5"/>
      <c r="L320" s="5"/>
      <c r="M320" s="5"/>
      <c r="N320" s="5"/>
      <c r="O320" s="5"/>
    </row>
    <row r="321" spans="1:15" x14ac:dyDescent="0.3">
      <c r="A321" s="3" t="s">
        <v>997</v>
      </c>
      <c r="B321" s="3" t="str">
        <f>"9781107041462"</f>
        <v>9781107041462</v>
      </c>
      <c r="C321" s="3" t="str">
        <f>"9781107503854"</f>
        <v>9781107503854</v>
      </c>
      <c r="D321" s="3" t="s">
        <v>372</v>
      </c>
      <c r="E321" s="4">
        <v>41648</v>
      </c>
      <c r="F321" s="3"/>
      <c r="G321" s="3" t="s">
        <v>1000</v>
      </c>
      <c r="H321" s="3" t="s">
        <v>19</v>
      </c>
      <c r="I321" s="10" t="s">
        <v>1448</v>
      </c>
      <c r="J321" s="5"/>
      <c r="K321" s="5"/>
      <c r="L321" s="5"/>
      <c r="M321" s="5"/>
      <c r="N321" s="5"/>
      <c r="O321" s="5"/>
    </row>
    <row r="322" spans="1:15" x14ac:dyDescent="0.3">
      <c r="A322" s="3" t="s">
        <v>1001</v>
      </c>
      <c r="B322" s="3" t="str">
        <f>"9781849711821"</f>
        <v>9781849711821</v>
      </c>
      <c r="C322" s="3" t="str">
        <f>"9781136538452"</f>
        <v>9781136538452</v>
      </c>
      <c r="D322" s="3" t="s">
        <v>66</v>
      </c>
      <c r="E322" s="4">
        <v>40602</v>
      </c>
      <c r="F322" s="3"/>
      <c r="G322" s="3" t="s">
        <v>1002</v>
      </c>
      <c r="H322" s="3" t="s">
        <v>19</v>
      </c>
      <c r="I322" s="10" t="s">
        <v>1449</v>
      </c>
      <c r="J322" s="5"/>
      <c r="K322" s="5"/>
      <c r="L322" s="5"/>
      <c r="M322" s="5"/>
      <c r="N322" s="5"/>
      <c r="O322" s="5"/>
    </row>
    <row r="323" spans="1:15" x14ac:dyDescent="0.3">
      <c r="A323" s="3" t="s">
        <v>1003</v>
      </c>
      <c r="B323" s="3" t="str">
        <f>"9780415356763"</f>
        <v>9780415356763</v>
      </c>
      <c r="C323" s="3" t="str">
        <f>"9780203002742"</f>
        <v>9780203002742</v>
      </c>
      <c r="D323" s="3" t="s">
        <v>66</v>
      </c>
      <c r="E323" s="4">
        <v>38673</v>
      </c>
      <c r="F323" s="3">
        <v>1</v>
      </c>
      <c r="G323" s="3" t="s">
        <v>1004</v>
      </c>
      <c r="H323" s="3" t="s">
        <v>19</v>
      </c>
      <c r="I323" s="10" t="s">
        <v>1450</v>
      </c>
      <c r="J323" s="5"/>
      <c r="K323" s="5"/>
      <c r="L323" s="5"/>
      <c r="M323" s="5"/>
      <c r="N323" s="5"/>
      <c r="O323" s="5"/>
    </row>
    <row r="324" spans="1:15" x14ac:dyDescent="0.3">
      <c r="A324" s="3" t="s">
        <v>1005</v>
      </c>
      <c r="B324" s="3" t="s">
        <v>1006</v>
      </c>
      <c r="C324" s="3" t="s">
        <v>1007</v>
      </c>
      <c r="D324" s="3" t="s">
        <v>66</v>
      </c>
      <c r="E324" s="4">
        <v>41612</v>
      </c>
      <c r="F324" s="3"/>
      <c r="G324" s="3" t="s">
        <v>1008</v>
      </c>
      <c r="H324" s="3" t="s">
        <v>19</v>
      </c>
      <c r="I324" s="10" t="s">
        <v>1451</v>
      </c>
      <c r="J324" s="5"/>
      <c r="K324" s="5"/>
      <c r="L324" s="5"/>
      <c r="M324" s="5"/>
      <c r="N324" s="5"/>
      <c r="O324" s="5"/>
    </row>
    <row r="325" spans="1:15" x14ac:dyDescent="0.3">
      <c r="A325" s="3" t="s">
        <v>1005</v>
      </c>
      <c r="B325" s="3" t="str">
        <f>"9780415640442"</f>
        <v>9780415640442</v>
      </c>
      <c r="C325" s="3" t="str">
        <f>"9781135115081"</f>
        <v>9781135115081</v>
      </c>
      <c r="D325" s="3" t="s">
        <v>66</v>
      </c>
      <c r="E325" s="4">
        <v>41612</v>
      </c>
      <c r="F325" s="3"/>
      <c r="G325" s="3" t="s">
        <v>1008</v>
      </c>
      <c r="H325" s="3" t="s">
        <v>19</v>
      </c>
      <c r="I325" s="10" t="s">
        <v>1451</v>
      </c>
      <c r="J325" s="5"/>
      <c r="K325" s="5"/>
      <c r="L325" s="5"/>
      <c r="M325" s="5"/>
      <c r="N325" s="5"/>
      <c r="O325" s="5"/>
    </row>
    <row r="326" spans="1:15" x14ac:dyDescent="0.3">
      <c r="A326" s="3" t="s">
        <v>1009</v>
      </c>
      <c r="B326" s="3" t="s">
        <v>1010</v>
      </c>
      <c r="C326" s="3" t="s">
        <v>1011</v>
      </c>
      <c r="D326" s="3" t="s">
        <v>140</v>
      </c>
      <c r="E326" s="4">
        <v>39859</v>
      </c>
      <c r="F326" s="3">
        <v>1</v>
      </c>
      <c r="G326" s="3" t="s">
        <v>1012</v>
      </c>
      <c r="H326" s="3" t="s">
        <v>19</v>
      </c>
      <c r="I326" s="10" t="s">
        <v>1452</v>
      </c>
      <c r="J326" s="5"/>
      <c r="K326" s="5"/>
      <c r="L326" s="5"/>
      <c r="M326" s="5"/>
      <c r="N326" s="5"/>
      <c r="O326" s="5"/>
    </row>
    <row r="327" spans="1:15" x14ac:dyDescent="0.3">
      <c r="A327" s="3" t="s">
        <v>1009</v>
      </c>
      <c r="B327" s="3" t="str">
        <f>"9789004172678"</f>
        <v>9789004172678</v>
      </c>
      <c r="C327" s="3" t="str">
        <f>"9789047426141"</f>
        <v>9789047426141</v>
      </c>
      <c r="D327" s="3" t="s">
        <v>140</v>
      </c>
      <c r="E327" s="4">
        <v>39859</v>
      </c>
      <c r="F327" s="3">
        <v>1</v>
      </c>
      <c r="G327" s="3" t="s">
        <v>1012</v>
      </c>
      <c r="H327" s="3" t="s">
        <v>19</v>
      </c>
      <c r="I327" s="10" t="s">
        <v>1452</v>
      </c>
      <c r="J327" s="5"/>
      <c r="K327" s="5"/>
      <c r="L327" s="5"/>
      <c r="M327" s="5"/>
      <c r="N327" s="5"/>
      <c r="O327" s="5"/>
    </row>
    <row r="328" spans="1:15" x14ac:dyDescent="0.3">
      <c r="A328" s="3" t="s">
        <v>1013</v>
      </c>
      <c r="B328" s="3" t="s">
        <v>1014</v>
      </c>
      <c r="C328" s="3" t="s">
        <v>1015</v>
      </c>
      <c r="D328" s="3" t="s">
        <v>42</v>
      </c>
      <c r="E328" s="4">
        <v>40179</v>
      </c>
      <c r="F328" s="3"/>
      <c r="G328" s="3" t="s">
        <v>1016</v>
      </c>
      <c r="H328" s="3" t="s">
        <v>19</v>
      </c>
      <c r="I328" s="10" t="s">
        <v>1453</v>
      </c>
      <c r="J328" s="5"/>
      <c r="K328" s="5"/>
      <c r="L328" s="5"/>
      <c r="M328" s="5"/>
      <c r="N328" s="5"/>
      <c r="O328" s="5"/>
    </row>
    <row r="329" spans="1:15" x14ac:dyDescent="0.3">
      <c r="A329" s="3" t="s">
        <v>1013</v>
      </c>
      <c r="B329" s="3" t="str">
        <f>"9783642040634"</f>
        <v>9783642040634</v>
      </c>
      <c r="C329" s="3" t="str">
        <f>"9783642040641"</f>
        <v>9783642040641</v>
      </c>
      <c r="D329" s="3" t="s">
        <v>42</v>
      </c>
      <c r="E329" s="4">
        <v>40179</v>
      </c>
      <c r="F329" s="3"/>
      <c r="G329" s="3" t="s">
        <v>1016</v>
      </c>
      <c r="H329" s="3" t="s">
        <v>19</v>
      </c>
      <c r="I329" s="10" t="s">
        <v>1453</v>
      </c>
      <c r="J329" s="5"/>
      <c r="K329" s="5"/>
      <c r="L329" s="5"/>
      <c r="M329" s="5"/>
      <c r="N329" s="5"/>
      <c r="O329" s="5"/>
    </row>
    <row r="330" spans="1:15" x14ac:dyDescent="0.3">
      <c r="A330" s="3" t="s">
        <v>1017</v>
      </c>
      <c r="B330" s="3" t="s">
        <v>1018</v>
      </c>
      <c r="C330" s="3" t="s">
        <v>1019</v>
      </c>
      <c r="D330" s="3" t="s">
        <v>42</v>
      </c>
      <c r="E330" s="4">
        <v>41773</v>
      </c>
      <c r="F330" s="3">
        <v>1</v>
      </c>
      <c r="G330" s="3" t="s">
        <v>1016</v>
      </c>
      <c r="H330" s="3" t="s">
        <v>19</v>
      </c>
      <c r="I330" s="10" t="s">
        <v>1454</v>
      </c>
      <c r="J330" s="5"/>
      <c r="K330" s="5"/>
      <c r="L330" s="5"/>
      <c r="M330" s="5"/>
      <c r="N330" s="5"/>
      <c r="O330" s="5"/>
    </row>
    <row r="331" spans="1:15" x14ac:dyDescent="0.3">
      <c r="A331" s="3" t="s">
        <v>1017</v>
      </c>
      <c r="B331" s="3" t="str">
        <f>"9783642274183"</f>
        <v>9783642274183</v>
      </c>
      <c r="C331" s="3" t="str">
        <f>"9783642274190"</f>
        <v>9783642274190</v>
      </c>
      <c r="D331" s="3" t="s">
        <v>42</v>
      </c>
      <c r="E331" s="4">
        <v>41773</v>
      </c>
      <c r="F331" s="3">
        <v>1</v>
      </c>
      <c r="G331" s="3" t="s">
        <v>1016</v>
      </c>
      <c r="H331" s="3" t="s">
        <v>19</v>
      </c>
      <c r="I331" s="10" t="s">
        <v>1454</v>
      </c>
      <c r="J331" s="5"/>
      <c r="K331" s="5"/>
      <c r="L331" s="5"/>
      <c r="M331" s="5"/>
      <c r="N331" s="5"/>
      <c r="O331" s="5"/>
    </row>
    <row r="332" spans="1:15" x14ac:dyDescent="0.3">
      <c r="A332" s="3" t="s">
        <v>1020</v>
      </c>
      <c r="B332" s="3" t="s">
        <v>1021</v>
      </c>
      <c r="C332" s="3" t="s">
        <v>1022</v>
      </c>
      <c r="D332" s="3" t="s">
        <v>66</v>
      </c>
      <c r="E332" s="4">
        <v>40886</v>
      </c>
      <c r="F332" s="3"/>
      <c r="G332" s="3" t="s">
        <v>1023</v>
      </c>
      <c r="H332" s="3" t="s">
        <v>19</v>
      </c>
      <c r="I332" s="10" t="s">
        <v>1455</v>
      </c>
      <c r="J332" s="5"/>
      <c r="K332" s="5"/>
      <c r="L332" s="5"/>
      <c r="M332" s="5"/>
      <c r="N332" s="5"/>
      <c r="O332" s="5"/>
    </row>
    <row r="333" spans="1:15" x14ac:dyDescent="0.3">
      <c r="A333" s="3" t="s">
        <v>1020</v>
      </c>
      <c r="B333" s="3" t="str">
        <f>"9780415605977"</f>
        <v>9780415605977</v>
      </c>
      <c r="C333" s="3" t="str">
        <f>"9780203610688"</f>
        <v>9780203610688</v>
      </c>
      <c r="D333" s="3" t="s">
        <v>66</v>
      </c>
      <c r="E333" s="4">
        <v>40886</v>
      </c>
      <c r="F333" s="3"/>
      <c r="G333" s="3" t="s">
        <v>1023</v>
      </c>
      <c r="H333" s="3" t="s">
        <v>19</v>
      </c>
      <c r="I333" s="10" t="s">
        <v>1455</v>
      </c>
      <c r="J333" s="5"/>
      <c r="K333" s="5"/>
      <c r="L333" s="5"/>
      <c r="M333" s="5"/>
      <c r="N333" s="5"/>
      <c r="O333" s="5"/>
    </row>
    <row r="334" spans="1:15" x14ac:dyDescent="0.3">
      <c r="A334" s="3" t="s">
        <v>1024</v>
      </c>
      <c r="B334" s="3" t="s">
        <v>1025</v>
      </c>
      <c r="C334" s="3" t="s">
        <v>1026</v>
      </c>
      <c r="D334" s="3" t="s">
        <v>140</v>
      </c>
      <c r="E334" s="4">
        <v>40987</v>
      </c>
      <c r="F334" s="3">
        <v>1</v>
      </c>
      <c r="G334" s="3" t="s">
        <v>1027</v>
      </c>
      <c r="H334" s="3" t="s">
        <v>19</v>
      </c>
      <c r="I334" s="10" t="s">
        <v>1456</v>
      </c>
      <c r="J334" s="5"/>
      <c r="K334" s="5"/>
      <c r="L334" s="5"/>
      <c r="M334" s="5"/>
      <c r="N334" s="5"/>
      <c r="O334" s="5"/>
    </row>
    <row r="335" spans="1:15" x14ac:dyDescent="0.3">
      <c r="A335" s="3" t="s">
        <v>1024</v>
      </c>
      <c r="B335" s="3" t="str">
        <f>"9789004201361"</f>
        <v>9789004201361</v>
      </c>
      <c r="C335" s="3" t="str">
        <f>"9789004202320"</f>
        <v>9789004202320</v>
      </c>
      <c r="D335" s="3" t="s">
        <v>140</v>
      </c>
      <c r="E335" s="4">
        <v>40987</v>
      </c>
      <c r="F335" s="3">
        <v>1</v>
      </c>
      <c r="G335" s="3" t="s">
        <v>1027</v>
      </c>
      <c r="H335" s="3" t="s">
        <v>19</v>
      </c>
      <c r="I335" s="10" t="s">
        <v>1456</v>
      </c>
      <c r="J335" s="5"/>
      <c r="K335" s="5"/>
      <c r="L335" s="5"/>
      <c r="M335" s="5"/>
      <c r="N335" s="5"/>
      <c r="O335" s="5"/>
    </row>
    <row r="336" spans="1:15" x14ac:dyDescent="0.3">
      <c r="A336" s="3" t="s">
        <v>1028</v>
      </c>
      <c r="B336" s="3" t="s">
        <v>1029</v>
      </c>
      <c r="C336" s="3" t="s">
        <v>1030</v>
      </c>
      <c r="D336" s="3" t="s">
        <v>66</v>
      </c>
      <c r="E336" s="4">
        <v>41621</v>
      </c>
      <c r="F336" s="3"/>
      <c r="G336" s="3" t="s">
        <v>1031</v>
      </c>
      <c r="H336" s="3" t="s">
        <v>19</v>
      </c>
      <c r="I336" s="10" t="s">
        <v>1457</v>
      </c>
      <c r="J336" s="5"/>
      <c r="K336" s="5"/>
      <c r="L336" s="5"/>
      <c r="M336" s="5"/>
      <c r="N336" s="5"/>
      <c r="O336" s="5"/>
    </row>
    <row r="337" spans="1:15" x14ac:dyDescent="0.3">
      <c r="A337" s="3" t="s">
        <v>1028</v>
      </c>
      <c r="B337" s="3" t="str">
        <f>"9780415857727"</f>
        <v>9780415857727</v>
      </c>
      <c r="C337" s="3" t="str">
        <f>"9781317931881"</f>
        <v>9781317931881</v>
      </c>
      <c r="D337" s="3" t="s">
        <v>66</v>
      </c>
      <c r="E337" s="4">
        <v>41621</v>
      </c>
      <c r="F337" s="3"/>
      <c r="G337" s="3" t="s">
        <v>1031</v>
      </c>
      <c r="H337" s="3" t="s">
        <v>19</v>
      </c>
      <c r="I337" s="10" t="s">
        <v>1457</v>
      </c>
      <c r="J337" s="5"/>
      <c r="K337" s="5"/>
      <c r="L337" s="5"/>
      <c r="M337" s="5"/>
      <c r="N337" s="5"/>
      <c r="O337" s="5"/>
    </row>
    <row r="338" spans="1:15" x14ac:dyDescent="0.3">
      <c r="A338" s="3" t="s">
        <v>1032</v>
      </c>
      <c r="B338" s="3" t="str">
        <f>"9780295991825"</f>
        <v>9780295991825</v>
      </c>
      <c r="C338" s="3" t="str">
        <f>"9780295804231"</f>
        <v>9780295804231</v>
      </c>
      <c r="D338" s="3" t="s">
        <v>1033</v>
      </c>
      <c r="E338" s="4">
        <v>41162</v>
      </c>
      <c r="F338" s="3"/>
      <c r="G338" s="3" t="s">
        <v>1034</v>
      </c>
      <c r="H338" s="3" t="s">
        <v>19</v>
      </c>
      <c r="I338" s="10" t="s">
        <v>1458</v>
      </c>
      <c r="J338" s="5"/>
      <c r="K338" s="5"/>
      <c r="L338" s="5"/>
      <c r="M338" s="5"/>
      <c r="N338" s="5"/>
      <c r="O338" s="5"/>
    </row>
    <row r="339" spans="1:15" x14ac:dyDescent="0.3">
      <c r="A339" s="3" t="s">
        <v>1035</v>
      </c>
      <c r="B339" s="3" t="s">
        <v>1036</v>
      </c>
      <c r="C339" s="3" t="s">
        <v>1037</v>
      </c>
      <c r="D339" s="3" t="s">
        <v>140</v>
      </c>
      <c r="E339" s="4">
        <v>41773</v>
      </c>
      <c r="F339" s="3">
        <v>1</v>
      </c>
      <c r="G339" s="3" t="s">
        <v>1038</v>
      </c>
      <c r="H339" s="3" t="s">
        <v>19</v>
      </c>
      <c r="I339" s="10" t="s">
        <v>1459</v>
      </c>
      <c r="J339" s="5"/>
      <c r="K339" s="5"/>
      <c r="L339" s="5"/>
      <c r="M339" s="5"/>
      <c r="N339" s="5"/>
      <c r="O339" s="5"/>
    </row>
    <row r="340" spans="1:15" x14ac:dyDescent="0.3">
      <c r="A340" s="3" t="s">
        <v>1035</v>
      </c>
      <c r="B340" s="3" t="str">
        <f>"9789004156753"</f>
        <v>9789004156753</v>
      </c>
      <c r="C340" s="3" t="str">
        <f>"9789004181557"</f>
        <v>9789004181557</v>
      </c>
      <c r="D340" s="3" t="s">
        <v>140</v>
      </c>
      <c r="E340" s="4">
        <v>41773</v>
      </c>
      <c r="F340" s="3">
        <v>1</v>
      </c>
      <c r="G340" s="3" t="s">
        <v>1038</v>
      </c>
      <c r="H340" s="3" t="s">
        <v>19</v>
      </c>
      <c r="I340" s="10" t="s">
        <v>1459</v>
      </c>
      <c r="J340" s="5"/>
      <c r="K340" s="5"/>
      <c r="L340" s="5"/>
      <c r="M340" s="5"/>
      <c r="N340" s="5"/>
      <c r="O340" s="5"/>
    </row>
    <row r="341" spans="1:15" x14ac:dyDescent="0.3">
      <c r="A341" s="3" t="s">
        <v>1039</v>
      </c>
      <c r="B341" s="3" t="str">
        <f>"9780415570947"</f>
        <v>9780415570947</v>
      </c>
      <c r="C341" s="3" t="str">
        <f>"9780203806234"</f>
        <v>9780203806234</v>
      </c>
      <c r="D341" s="3" t="s">
        <v>66</v>
      </c>
      <c r="E341" s="4">
        <v>40800</v>
      </c>
      <c r="F341" s="3"/>
      <c r="G341" s="3" t="s">
        <v>1040</v>
      </c>
      <c r="H341" s="3" t="s">
        <v>19</v>
      </c>
      <c r="I341" s="10" t="s">
        <v>1460</v>
      </c>
      <c r="J341" s="5"/>
      <c r="K341" s="5"/>
      <c r="L341" s="5"/>
      <c r="M341" s="5"/>
      <c r="N341" s="5"/>
      <c r="O341" s="5"/>
    </row>
    <row r="342" spans="1:15" x14ac:dyDescent="0.3">
      <c r="A342" s="3" t="s">
        <v>1041</v>
      </c>
      <c r="B342" s="3" t="s">
        <v>1042</v>
      </c>
      <c r="C342" s="3" t="s">
        <v>1043</v>
      </c>
      <c r="D342" s="3" t="s">
        <v>42</v>
      </c>
      <c r="E342" s="4">
        <v>39624</v>
      </c>
      <c r="F342" s="3"/>
      <c r="G342" s="3" t="s">
        <v>1044</v>
      </c>
      <c r="H342" s="3" t="s">
        <v>19</v>
      </c>
      <c r="I342" s="10" t="s">
        <v>1461</v>
      </c>
      <c r="J342" s="5"/>
      <c r="K342" s="5"/>
      <c r="L342" s="5"/>
      <c r="M342" s="5"/>
      <c r="N342" s="5"/>
      <c r="O342" s="5"/>
    </row>
    <row r="343" spans="1:15" x14ac:dyDescent="0.3">
      <c r="A343" s="3" t="s">
        <v>1041</v>
      </c>
      <c r="B343" s="3" t="str">
        <f>"9783540798576"</f>
        <v>9783540798576</v>
      </c>
      <c r="C343" s="3" t="str">
        <f>"9783540798583"</f>
        <v>9783540798583</v>
      </c>
      <c r="D343" s="3" t="s">
        <v>42</v>
      </c>
      <c r="E343" s="4">
        <v>39624</v>
      </c>
      <c r="F343" s="3"/>
      <c r="G343" s="3" t="s">
        <v>1044</v>
      </c>
      <c r="H343" s="3" t="s">
        <v>19</v>
      </c>
      <c r="I343" s="10" t="s">
        <v>1461</v>
      </c>
      <c r="J343" s="5"/>
      <c r="K343" s="5"/>
      <c r="L343" s="5"/>
      <c r="M343" s="5"/>
      <c r="N343" s="5"/>
      <c r="O343" s="5"/>
    </row>
    <row r="344" spans="1:15" x14ac:dyDescent="0.3">
      <c r="A344" s="3" t="s">
        <v>1045</v>
      </c>
      <c r="B344" s="3" t="s">
        <v>1046</v>
      </c>
      <c r="C344" s="3" t="s">
        <v>1047</v>
      </c>
      <c r="D344" s="3" t="s">
        <v>140</v>
      </c>
      <c r="E344" s="4">
        <v>41773</v>
      </c>
      <c r="F344" s="3">
        <v>1</v>
      </c>
      <c r="G344" s="3" t="s">
        <v>1048</v>
      </c>
      <c r="H344" s="3" t="s">
        <v>19</v>
      </c>
      <c r="I344" s="10" t="s">
        <v>1462</v>
      </c>
      <c r="J344" s="5"/>
      <c r="K344" s="5"/>
      <c r="L344" s="5"/>
      <c r="M344" s="5"/>
      <c r="N344" s="5"/>
      <c r="O344" s="5"/>
    </row>
    <row r="345" spans="1:15" x14ac:dyDescent="0.3">
      <c r="A345" s="3" t="s">
        <v>1045</v>
      </c>
      <c r="B345" s="3" t="str">
        <f>"9789004149748"</f>
        <v>9789004149748</v>
      </c>
      <c r="C345" s="3" t="str">
        <f>"9789047421368"</f>
        <v>9789047421368</v>
      </c>
      <c r="D345" s="3" t="s">
        <v>140</v>
      </c>
      <c r="E345" s="4">
        <v>41773</v>
      </c>
      <c r="F345" s="3">
        <v>1</v>
      </c>
      <c r="G345" s="3" t="s">
        <v>1048</v>
      </c>
      <c r="H345" s="3" t="s">
        <v>19</v>
      </c>
      <c r="I345" s="10" t="s">
        <v>1462</v>
      </c>
      <c r="J345" s="5"/>
      <c r="K345" s="5"/>
      <c r="L345" s="5"/>
      <c r="M345" s="5"/>
      <c r="N345" s="5"/>
      <c r="O345" s="5"/>
    </row>
    <row r="346" spans="1:15" x14ac:dyDescent="0.3">
      <c r="A346" s="3" t="s">
        <v>1049</v>
      </c>
      <c r="B346" s="3" t="s">
        <v>1050</v>
      </c>
      <c r="C346" s="3" t="s">
        <v>1051</v>
      </c>
      <c r="D346" s="3" t="s">
        <v>1052</v>
      </c>
      <c r="E346" s="4">
        <v>41773</v>
      </c>
      <c r="F346" s="3"/>
      <c r="G346" s="3" t="s">
        <v>1053</v>
      </c>
      <c r="H346" s="3" t="s">
        <v>19</v>
      </c>
      <c r="I346" s="10" t="s">
        <v>1463</v>
      </c>
      <c r="J346" s="5"/>
      <c r="K346" s="5"/>
      <c r="L346" s="5"/>
      <c r="M346" s="5"/>
      <c r="N346" s="5"/>
      <c r="O346" s="5"/>
    </row>
    <row r="347" spans="1:15" x14ac:dyDescent="0.3">
      <c r="A347" s="3" t="s">
        <v>1049</v>
      </c>
      <c r="B347" s="3" t="str">
        <f>"9780226924007"</f>
        <v>9780226924007</v>
      </c>
      <c r="C347" s="3" t="str">
        <f>"9780226924014"</f>
        <v>9780226924014</v>
      </c>
      <c r="D347" s="3" t="s">
        <v>1052</v>
      </c>
      <c r="E347" s="4">
        <v>41773</v>
      </c>
      <c r="F347" s="3"/>
      <c r="G347" s="3" t="s">
        <v>1053</v>
      </c>
      <c r="H347" s="3" t="s">
        <v>19</v>
      </c>
      <c r="I347" s="10" t="s">
        <v>1463</v>
      </c>
      <c r="J347" s="5"/>
      <c r="K347" s="5"/>
      <c r="L347" s="5"/>
      <c r="M347" s="5"/>
      <c r="N347" s="5"/>
      <c r="O347" s="5"/>
    </row>
    <row r="348" spans="1:15" x14ac:dyDescent="0.3">
      <c r="A348" s="3" t="s">
        <v>1054</v>
      </c>
      <c r="B348" s="3" t="str">
        <f>"9780199574032"</f>
        <v>9780199574032</v>
      </c>
      <c r="C348" s="3" t="str">
        <f>"9780191624483"</f>
        <v>9780191624483</v>
      </c>
      <c r="D348" s="3" t="s">
        <v>695</v>
      </c>
      <c r="E348" s="4">
        <v>41773</v>
      </c>
      <c r="F348" s="3"/>
      <c r="G348" s="3" t="s">
        <v>1055</v>
      </c>
      <c r="H348" s="3" t="s">
        <v>19</v>
      </c>
      <c r="I348" s="10" t="s">
        <v>1464</v>
      </c>
      <c r="J348" s="5"/>
      <c r="K348" s="5"/>
      <c r="L348" s="5"/>
      <c r="M348" s="5"/>
      <c r="N348" s="5"/>
      <c r="O348" s="5"/>
    </row>
    <row r="349" spans="1:15" x14ac:dyDescent="0.3">
      <c r="A349" s="3" t="s">
        <v>1056</v>
      </c>
      <c r="B349" s="3" t="s">
        <v>1057</v>
      </c>
      <c r="C349" s="3" t="s">
        <v>1058</v>
      </c>
      <c r="D349" s="3" t="s">
        <v>140</v>
      </c>
      <c r="E349" s="4">
        <v>41773</v>
      </c>
      <c r="F349" s="3">
        <v>1</v>
      </c>
      <c r="G349" s="3" t="s">
        <v>1059</v>
      </c>
      <c r="H349" s="3" t="s">
        <v>19</v>
      </c>
      <c r="I349" s="10" t="s">
        <v>1465</v>
      </c>
      <c r="J349" s="5"/>
      <c r="K349" s="5"/>
      <c r="L349" s="5"/>
      <c r="M349" s="5"/>
      <c r="N349" s="5"/>
      <c r="O349" s="5"/>
    </row>
    <row r="350" spans="1:15" x14ac:dyDescent="0.3">
      <c r="A350" s="3" t="s">
        <v>1056</v>
      </c>
      <c r="B350" s="3" t="str">
        <f>"9789004152403"</f>
        <v>9789004152403</v>
      </c>
      <c r="C350" s="3" t="str">
        <f>"9789047410201"</f>
        <v>9789047410201</v>
      </c>
      <c r="D350" s="3" t="s">
        <v>140</v>
      </c>
      <c r="E350" s="4">
        <v>41773</v>
      </c>
      <c r="F350" s="3">
        <v>1</v>
      </c>
      <c r="G350" s="3" t="s">
        <v>1059</v>
      </c>
      <c r="H350" s="3" t="s">
        <v>19</v>
      </c>
      <c r="I350" s="10" t="s">
        <v>1465</v>
      </c>
      <c r="J350" s="5"/>
      <c r="K350" s="5"/>
      <c r="L350" s="5"/>
      <c r="M350" s="5"/>
      <c r="N350" s="5"/>
      <c r="O350" s="5"/>
    </row>
    <row r="351" spans="1:15" x14ac:dyDescent="0.3">
      <c r="A351" s="3" t="s">
        <v>1060</v>
      </c>
      <c r="B351" s="3" t="s">
        <v>1061</v>
      </c>
      <c r="C351" s="3" t="s">
        <v>1062</v>
      </c>
      <c r="D351" s="3" t="s">
        <v>1063</v>
      </c>
      <c r="E351" s="4">
        <v>41481</v>
      </c>
      <c r="F351" s="3"/>
      <c r="G351" s="3" t="s">
        <v>1064</v>
      </c>
      <c r="H351" s="3" t="s">
        <v>19</v>
      </c>
      <c r="I351" s="10" t="s">
        <v>1466</v>
      </c>
      <c r="J351" s="5"/>
      <c r="K351" s="5"/>
      <c r="L351" s="5"/>
      <c r="M351" s="5"/>
      <c r="N351" s="5"/>
      <c r="O351" s="5"/>
    </row>
    <row r="352" spans="1:15" x14ac:dyDescent="0.3">
      <c r="A352" s="3" t="s">
        <v>1060</v>
      </c>
      <c r="B352" s="3" t="str">
        <f>"9781442224858"</f>
        <v>9781442224858</v>
      </c>
      <c r="C352" s="3" t="str">
        <f>"9781442224865"</f>
        <v>9781442224865</v>
      </c>
      <c r="D352" s="3" t="s">
        <v>1063</v>
      </c>
      <c r="E352" s="4">
        <v>41481</v>
      </c>
      <c r="F352" s="3"/>
      <c r="G352" s="3" t="s">
        <v>1064</v>
      </c>
      <c r="H352" s="3" t="s">
        <v>19</v>
      </c>
      <c r="I352" s="10" t="s">
        <v>1466</v>
      </c>
      <c r="J352" s="5"/>
      <c r="K352" s="5"/>
      <c r="L352" s="5"/>
      <c r="M352" s="5"/>
      <c r="N352" s="5"/>
      <c r="O352" s="5"/>
    </row>
    <row r="353" spans="1:15" x14ac:dyDescent="0.3">
      <c r="A353" s="3" t="s">
        <v>1065</v>
      </c>
      <c r="B353" s="3" t="s">
        <v>1066</v>
      </c>
      <c r="C353" s="3" t="s">
        <v>1067</v>
      </c>
      <c r="D353" s="3" t="s">
        <v>140</v>
      </c>
      <c r="E353" s="4">
        <v>41773</v>
      </c>
      <c r="F353" s="3">
        <v>1</v>
      </c>
      <c r="G353" s="3" t="s">
        <v>1068</v>
      </c>
      <c r="H353" s="3" t="s">
        <v>19</v>
      </c>
      <c r="I353" s="10" t="s">
        <v>1467</v>
      </c>
      <c r="J353" s="5"/>
      <c r="K353" s="5"/>
      <c r="L353" s="5"/>
      <c r="M353" s="5"/>
      <c r="N353" s="5"/>
      <c r="O353" s="5"/>
    </row>
    <row r="354" spans="1:15" x14ac:dyDescent="0.3">
      <c r="A354" s="3" t="s">
        <v>1065</v>
      </c>
      <c r="B354" s="3" t="str">
        <f>"9789004191754"</f>
        <v>9789004191754</v>
      </c>
      <c r="C354" s="3" t="str">
        <f>"9789004204225"</f>
        <v>9789004204225</v>
      </c>
      <c r="D354" s="3" t="s">
        <v>140</v>
      </c>
      <c r="E354" s="4">
        <v>41773</v>
      </c>
      <c r="F354" s="3">
        <v>1</v>
      </c>
      <c r="G354" s="3" t="s">
        <v>1068</v>
      </c>
      <c r="H354" s="3" t="s">
        <v>19</v>
      </c>
      <c r="I354" s="10" t="s">
        <v>1467</v>
      </c>
      <c r="J354" s="5"/>
      <c r="K354" s="5"/>
      <c r="L354" s="5"/>
      <c r="M354" s="5"/>
      <c r="N354" s="5"/>
      <c r="O354" s="5"/>
    </row>
    <row r="355" spans="1:15" x14ac:dyDescent="0.3">
      <c r="A355" s="3" t="s">
        <v>1069</v>
      </c>
      <c r="B355" s="3" t="s">
        <v>1070</v>
      </c>
      <c r="C355" s="3" t="s">
        <v>1071</v>
      </c>
      <c r="D355" s="3" t="s">
        <v>1072</v>
      </c>
      <c r="E355" s="4">
        <v>39417</v>
      </c>
      <c r="F355" s="3"/>
      <c r="G355" s="3" t="s">
        <v>1073</v>
      </c>
      <c r="H355" s="3" t="s">
        <v>19</v>
      </c>
      <c r="I355" s="10" t="s">
        <v>1468</v>
      </c>
      <c r="J355" s="5"/>
      <c r="K355" s="5"/>
      <c r="L355" s="5"/>
      <c r="M355" s="5"/>
      <c r="N355" s="5"/>
      <c r="O355" s="5"/>
    </row>
    <row r="356" spans="1:15" x14ac:dyDescent="0.3">
      <c r="A356" s="3" t="s">
        <v>1069</v>
      </c>
      <c r="B356" s="3" t="str">
        <f>"9789077596883"</f>
        <v>9789077596883</v>
      </c>
      <c r="C356" s="3" t="str">
        <f>"9789460944734"</f>
        <v>9789460944734</v>
      </c>
      <c r="D356" s="3" t="s">
        <v>1072</v>
      </c>
      <c r="E356" s="4">
        <v>39417</v>
      </c>
      <c r="F356" s="3"/>
      <c r="G356" s="3" t="s">
        <v>1073</v>
      </c>
      <c r="H356" s="3" t="s">
        <v>19</v>
      </c>
      <c r="I356" s="10" t="s">
        <v>1468</v>
      </c>
      <c r="J356" s="5"/>
      <c r="K356" s="5"/>
      <c r="L356" s="5"/>
      <c r="M356" s="5"/>
      <c r="N356" s="5"/>
      <c r="O356" s="5"/>
    </row>
    <row r="357" spans="1:15" x14ac:dyDescent="0.3">
      <c r="A357" s="3" t="s">
        <v>1074</v>
      </c>
      <c r="B357" s="3" t="s">
        <v>1075</v>
      </c>
      <c r="C357" s="3" t="s">
        <v>1076</v>
      </c>
      <c r="D357" s="3" t="s">
        <v>372</v>
      </c>
      <c r="E357" s="4">
        <v>41295</v>
      </c>
      <c r="F357" s="3"/>
      <c r="G357" s="3" t="s">
        <v>1077</v>
      </c>
      <c r="H357" s="3" t="s">
        <v>19</v>
      </c>
      <c r="I357" s="10" t="s">
        <v>1469</v>
      </c>
      <c r="J357" s="5"/>
      <c r="K357" s="5"/>
      <c r="L357" s="5"/>
      <c r="M357" s="5"/>
      <c r="N357" s="5"/>
      <c r="O357" s="5"/>
    </row>
    <row r="358" spans="1:15" x14ac:dyDescent="0.3">
      <c r="A358" s="3" t="s">
        <v>1074</v>
      </c>
      <c r="B358" s="3" t="str">
        <f>"9781107025769"</f>
        <v>9781107025769</v>
      </c>
      <c r="C358" s="3" t="str">
        <f>"9781139612593"</f>
        <v>9781139612593</v>
      </c>
      <c r="D358" s="3" t="s">
        <v>372</v>
      </c>
      <c r="E358" s="4">
        <v>41295</v>
      </c>
      <c r="F358" s="3"/>
      <c r="G358" s="3" t="s">
        <v>1077</v>
      </c>
      <c r="H358" s="3" t="s">
        <v>19</v>
      </c>
      <c r="I358" s="10" t="s">
        <v>1469</v>
      </c>
      <c r="J358" s="5"/>
      <c r="K358" s="5"/>
      <c r="L358" s="5"/>
      <c r="M358" s="5"/>
      <c r="N358" s="5"/>
      <c r="O358" s="5"/>
    </row>
    <row r="359" spans="1:15" x14ac:dyDescent="0.3">
      <c r="A359" s="3" t="s">
        <v>1078</v>
      </c>
      <c r="B359" s="3" t="s">
        <v>1079</v>
      </c>
      <c r="C359" s="3" t="s">
        <v>1080</v>
      </c>
      <c r="D359" s="3" t="s">
        <v>1081</v>
      </c>
      <c r="E359" s="4">
        <v>42156</v>
      </c>
      <c r="F359" s="3"/>
      <c r="G359" s="3" t="s">
        <v>1082</v>
      </c>
      <c r="H359" s="3" t="s">
        <v>14</v>
      </c>
      <c r="I359" s="10" t="s">
        <v>1470</v>
      </c>
      <c r="J359" s="5"/>
      <c r="K359" s="5"/>
      <c r="L359" s="5"/>
      <c r="M359" s="5"/>
      <c r="N359" s="5"/>
      <c r="O359" s="5"/>
    </row>
    <row r="360" spans="1:15" x14ac:dyDescent="0.3">
      <c r="A360" s="3" t="s">
        <v>1083</v>
      </c>
      <c r="B360" s="3" t="s">
        <v>1084</v>
      </c>
      <c r="C360" s="3" t="s">
        <v>1085</v>
      </c>
      <c r="D360" s="3" t="s">
        <v>66</v>
      </c>
      <c r="E360" s="4">
        <v>38905</v>
      </c>
      <c r="F360" s="3"/>
      <c r="G360" s="3" t="s">
        <v>1086</v>
      </c>
      <c r="H360" s="3" t="s">
        <v>19</v>
      </c>
      <c r="I360" s="10" t="s">
        <v>1471</v>
      </c>
      <c r="J360" s="5"/>
      <c r="K360" s="5"/>
      <c r="L360" s="5"/>
      <c r="M360" s="5"/>
      <c r="N360" s="5"/>
      <c r="O360" s="5"/>
    </row>
    <row r="361" spans="1:15" x14ac:dyDescent="0.3">
      <c r="A361" s="3" t="s">
        <v>1083</v>
      </c>
      <c r="B361" s="3" t="str">
        <f>"9780415383783"</f>
        <v>9780415383783</v>
      </c>
      <c r="C361" s="3" t="str">
        <f>"9780203967935"</f>
        <v>9780203967935</v>
      </c>
      <c r="D361" s="3" t="s">
        <v>66</v>
      </c>
      <c r="E361" s="4">
        <v>38905</v>
      </c>
      <c r="F361" s="3"/>
      <c r="G361" s="3" t="s">
        <v>1086</v>
      </c>
      <c r="H361" s="3" t="s">
        <v>19</v>
      </c>
      <c r="I361" s="10" t="s">
        <v>1471</v>
      </c>
      <c r="J361" s="5"/>
      <c r="K361" s="5"/>
      <c r="L361" s="5"/>
      <c r="M361" s="5"/>
      <c r="N361" s="5"/>
      <c r="O361" s="5"/>
    </row>
    <row r="362" spans="1:15" x14ac:dyDescent="0.3">
      <c r="A362" s="3" t="s">
        <v>1087</v>
      </c>
      <c r="B362" s="3" t="s">
        <v>1088</v>
      </c>
      <c r="C362" s="3" t="s">
        <v>1089</v>
      </c>
      <c r="D362" s="3" t="s">
        <v>12</v>
      </c>
      <c r="E362" s="4">
        <v>41345</v>
      </c>
      <c r="F362" s="3">
        <v>1</v>
      </c>
      <c r="G362" s="3" t="s">
        <v>1090</v>
      </c>
      <c r="H362" s="3" t="s">
        <v>14</v>
      </c>
      <c r="I362" s="10" t="s">
        <v>1472</v>
      </c>
      <c r="J362" s="5"/>
      <c r="K362" s="5"/>
      <c r="L362" s="5"/>
      <c r="M362" s="5"/>
      <c r="N362" s="5"/>
      <c r="O362" s="5"/>
    </row>
    <row r="363" spans="1:15" x14ac:dyDescent="0.3">
      <c r="A363" s="3" t="s">
        <v>1091</v>
      </c>
      <c r="B363" s="3" t="str">
        <f>"9781844077915"</f>
        <v>9781844077915</v>
      </c>
      <c r="C363" s="3" t="str">
        <f>"9781849774642"</f>
        <v>9781849774642</v>
      </c>
      <c r="D363" s="3" t="s">
        <v>66</v>
      </c>
      <c r="E363" s="4">
        <v>40109</v>
      </c>
      <c r="F363" s="3"/>
      <c r="G363" s="3" t="s">
        <v>1092</v>
      </c>
      <c r="H363" s="3" t="s">
        <v>19</v>
      </c>
      <c r="I363" s="10" t="s">
        <v>1473</v>
      </c>
      <c r="J363" s="5"/>
      <c r="K363" s="5"/>
      <c r="L363" s="5"/>
      <c r="M363" s="5"/>
      <c r="N363" s="5"/>
      <c r="O363" s="5"/>
    </row>
    <row r="364" spans="1:15" x14ac:dyDescent="0.3">
      <c r="A364" s="3" t="s">
        <v>1093</v>
      </c>
      <c r="B364" s="3" t="s">
        <v>1094</v>
      </c>
      <c r="C364" s="3" t="s">
        <v>1095</v>
      </c>
      <c r="D364" s="3" t="s">
        <v>12</v>
      </c>
      <c r="E364" s="4">
        <v>41233</v>
      </c>
      <c r="F364" s="3">
        <v>1</v>
      </c>
      <c r="G364" s="3" t="s">
        <v>1096</v>
      </c>
      <c r="H364" s="3" t="s">
        <v>14</v>
      </c>
      <c r="I364" s="10" t="s">
        <v>1474</v>
      </c>
      <c r="J364" s="5"/>
      <c r="K364" s="5"/>
      <c r="L364" s="5"/>
      <c r="M364" s="5"/>
      <c r="N364" s="5"/>
      <c r="O364" s="5"/>
    </row>
    <row r="365" spans="1:15" x14ac:dyDescent="0.3">
      <c r="A365" s="3" t="s">
        <v>1097</v>
      </c>
      <c r="B365" s="3" t="s">
        <v>1098</v>
      </c>
      <c r="C365" s="3" t="s">
        <v>1099</v>
      </c>
      <c r="D365" s="3" t="s">
        <v>1100</v>
      </c>
      <c r="E365" s="4">
        <v>41932</v>
      </c>
      <c r="F365" s="3">
        <v>10</v>
      </c>
      <c r="G365" s="3" t="s">
        <v>1101</v>
      </c>
      <c r="H365" s="3" t="s">
        <v>14</v>
      </c>
      <c r="I365" s="10" t="s">
        <v>1475</v>
      </c>
      <c r="J365" s="5"/>
      <c r="K365" s="5"/>
      <c r="L365" s="5"/>
      <c r="M365" s="5"/>
      <c r="N365" s="5"/>
      <c r="O365" s="5"/>
    </row>
    <row r="366" spans="1:15" x14ac:dyDescent="0.3">
      <c r="A366" s="3" t="s">
        <v>1102</v>
      </c>
      <c r="B366" s="3" t="s">
        <v>1103</v>
      </c>
      <c r="C366" s="3" t="s">
        <v>1104</v>
      </c>
      <c r="D366" s="3" t="s">
        <v>47</v>
      </c>
      <c r="E366" s="4">
        <v>40179</v>
      </c>
      <c r="F366" s="3">
        <v>5</v>
      </c>
      <c r="G366" s="3" t="s">
        <v>1105</v>
      </c>
      <c r="H366" s="3" t="s">
        <v>14</v>
      </c>
      <c r="I366" s="10" t="s">
        <v>1476</v>
      </c>
      <c r="J366" s="5"/>
      <c r="K366" s="5"/>
      <c r="L366" s="5"/>
      <c r="M366" s="5"/>
      <c r="N366" s="5"/>
      <c r="O366" s="5"/>
    </row>
    <row r="367" spans="1:15" x14ac:dyDescent="0.3">
      <c r="A367" s="3" t="s">
        <v>1106</v>
      </c>
      <c r="B367" s="3" t="s">
        <v>1107</v>
      </c>
      <c r="C367" s="3" t="s">
        <v>1108</v>
      </c>
      <c r="D367" s="3" t="s">
        <v>12</v>
      </c>
      <c r="E367" s="4">
        <v>41618</v>
      </c>
      <c r="F367" s="3">
        <v>1</v>
      </c>
      <c r="G367" s="3" t="s">
        <v>184</v>
      </c>
      <c r="H367" s="3" t="s">
        <v>14</v>
      </c>
      <c r="I367" s="10" t="s">
        <v>1477</v>
      </c>
      <c r="J367" s="5"/>
      <c r="K367" s="5"/>
      <c r="L367" s="5"/>
      <c r="M367" s="5"/>
      <c r="N367" s="5"/>
      <c r="O367" s="5"/>
    </row>
    <row r="368" spans="1:15" x14ac:dyDescent="0.3">
      <c r="A368" s="3" t="s">
        <v>1109</v>
      </c>
      <c r="B368" s="3" t="s">
        <v>1110</v>
      </c>
      <c r="C368" s="3" t="s">
        <v>1111</v>
      </c>
      <c r="D368" s="3" t="s">
        <v>140</v>
      </c>
      <c r="E368" s="4">
        <v>40909</v>
      </c>
      <c r="F368" s="3">
        <v>1</v>
      </c>
      <c r="G368" s="3" t="s">
        <v>1112</v>
      </c>
      <c r="H368" s="3" t="s">
        <v>19</v>
      </c>
      <c r="I368" s="10" t="s">
        <v>1478</v>
      </c>
      <c r="J368" s="5"/>
      <c r="K368" s="5"/>
      <c r="L368" s="5"/>
      <c r="M368" s="5"/>
      <c r="N368" s="5"/>
      <c r="O368" s="5"/>
    </row>
    <row r="369" spans="1:15" x14ac:dyDescent="0.3">
      <c r="A369" s="3" t="s">
        <v>1109</v>
      </c>
      <c r="B369" s="3" t="str">
        <f>"9789004215634"</f>
        <v>9789004215634</v>
      </c>
      <c r="C369" s="3" t="str">
        <f>"9789004215627"</f>
        <v>9789004215627</v>
      </c>
      <c r="D369" s="3" t="s">
        <v>140</v>
      </c>
      <c r="E369" s="4">
        <v>40909</v>
      </c>
      <c r="F369" s="3">
        <v>1</v>
      </c>
      <c r="G369" s="3" t="s">
        <v>1112</v>
      </c>
      <c r="H369" s="3" t="s">
        <v>19</v>
      </c>
      <c r="I369" s="10" t="s">
        <v>1478</v>
      </c>
      <c r="J369" s="5"/>
      <c r="K369" s="5"/>
      <c r="L369" s="5"/>
      <c r="M369" s="5"/>
      <c r="N369" s="5"/>
      <c r="O369" s="5"/>
    </row>
    <row r="370" spans="1:15" x14ac:dyDescent="0.3">
      <c r="A370" s="3" t="s">
        <v>1113</v>
      </c>
      <c r="B370" s="3" t="s">
        <v>1114</v>
      </c>
      <c r="C370" s="3" t="s">
        <v>1115</v>
      </c>
      <c r="D370" s="3" t="s">
        <v>66</v>
      </c>
      <c r="E370" s="4">
        <v>41116</v>
      </c>
      <c r="F370" s="3"/>
      <c r="G370" s="3" t="s">
        <v>1116</v>
      </c>
      <c r="H370" s="3" t="s">
        <v>19</v>
      </c>
      <c r="I370" s="10" t="s">
        <v>1479</v>
      </c>
      <c r="J370" s="5"/>
      <c r="K370" s="5"/>
      <c r="L370" s="5"/>
      <c r="M370" s="5"/>
      <c r="N370" s="5"/>
      <c r="O370" s="5"/>
    </row>
    <row r="371" spans="1:15" x14ac:dyDescent="0.3">
      <c r="A371" s="3" t="s">
        <v>1113</v>
      </c>
      <c r="B371" s="3" t="str">
        <f>"9780415505277"</f>
        <v>9780415505277</v>
      </c>
      <c r="C371" s="3" t="str">
        <f>"9781136277856"</f>
        <v>9781136277856</v>
      </c>
      <c r="D371" s="3" t="s">
        <v>66</v>
      </c>
      <c r="E371" s="4">
        <v>41116</v>
      </c>
      <c r="F371" s="3"/>
      <c r="G371" s="3" t="s">
        <v>1116</v>
      </c>
      <c r="H371" s="3" t="s">
        <v>19</v>
      </c>
      <c r="I371" s="10" t="s">
        <v>1479</v>
      </c>
      <c r="J371" s="5"/>
      <c r="K371" s="5"/>
      <c r="L371" s="5"/>
      <c r="M371" s="5"/>
      <c r="N371" s="5"/>
      <c r="O371" s="5"/>
    </row>
    <row r="372" spans="1:15" x14ac:dyDescent="0.3">
      <c r="A372" s="3" t="s">
        <v>1117</v>
      </c>
      <c r="B372" s="3" t="s">
        <v>1118</v>
      </c>
      <c r="C372" s="3" t="s">
        <v>1119</v>
      </c>
      <c r="D372" s="3" t="s">
        <v>140</v>
      </c>
      <c r="E372" s="4">
        <v>40756</v>
      </c>
      <c r="F372" s="3">
        <v>1</v>
      </c>
      <c r="G372" s="3" t="s">
        <v>1120</v>
      </c>
      <c r="H372" s="3" t="s">
        <v>19</v>
      </c>
      <c r="I372" s="10" t="s">
        <v>1480</v>
      </c>
      <c r="J372" s="5"/>
      <c r="K372" s="5"/>
      <c r="L372" s="5"/>
      <c r="M372" s="5"/>
      <c r="N372" s="5"/>
      <c r="O372" s="5"/>
    </row>
    <row r="373" spans="1:15" x14ac:dyDescent="0.3">
      <c r="A373" s="3" t="s">
        <v>1117</v>
      </c>
      <c r="B373" s="3" t="str">
        <f>"9789004191174"</f>
        <v>9789004191174</v>
      </c>
      <c r="C373" s="3" t="str">
        <f>"9789004190054"</f>
        <v>9789004190054</v>
      </c>
      <c r="D373" s="3" t="s">
        <v>140</v>
      </c>
      <c r="E373" s="4">
        <v>40756</v>
      </c>
      <c r="F373" s="3">
        <v>1</v>
      </c>
      <c r="G373" s="3" t="s">
        <v>1120</v>
      </c>
      <c r="H373" s="3" t="s">
        <v>19</v>
      </c>
      <c r="I373" s="10" t="s">
        <v>1480</v>
      </c>
      <c r="J373" s="5"/>
      <c r="K373" s="5"/>
      <c r="L373" s="5"/>
      <c r="M373" s="5"/>
      <c r="N373" s="5"/>
      <c r="O373" s="5"/>
    </row>
    <row r="374" spans="1:15" x14ac:dyDescent="0.3">
      <c r="A374" s="3" t="s">
        <v>1121</v>
      </c>
      <c r="B374" s="3" t="s">
        <v>1122</v>
      </c>
      <c r="C374" s="3" t="s">
        <v>1123</v>
      </c>
      <c r="D374" s="3" t="s">
        <v>128</v>
      </c>
      <c r="E374" s="4">
        <v>42089</v>
      </c>
      <c r="F374" s="3">
        <v>1</v>
      </c>
      <c r="G374" s="3" t="s">
        <v>1124</v>
      </c>
      <c r="H374" s="3" t="s">
        <v>14</v>
      </c>
      <c r="I374" s="10" t="s">
        <v>1481</v>
      </c>
      <c r="J374" s="5"/>
      <c r="K374" s="5"/>
      <c r="L374" s="5"/>
      <c r="M374" s="5"/>
      <c r="N374" s="5"/>
      <c r="O374" s="5"/>
    </row>
    <row r="375" spans="1:15" x14ac:dyDescent="0.3">
      <c r="A375" s="3" t="s">
        <v>1125</v>
      </c>
      <c r="B375" s="3" t="s">
        <v>1126</v>
      </c>
      <c r="C375" s="3" t="s">
        <v>1127</v>
      </c>
      <c r="D375" s="3" t="s">
        <v>52</v>
      </c>
      <c r="E375" s="4">
        <v>40179</v>
      </c>
      <c r="F375" s="3">
        <v>2</v>
      </c>
      <c r="G375" s="3" t="s">
        <v>1128</v>
      </c>
      <c r="H375" s="3" t="s">
        <v>14</v>
      </c>
      <c r="I375" s="10" t="s">
        <v>1482</v>
      </c>
      <c r="J375" s="5"/>
      <c r="K375" s="5"/>
      <c r="L375" s="5"/>
      <c r="M375" s="5"/>
      <c r="N375" s="5"/>
      <c r="O375" s="5"/>
    </row>
    <row r="376" spans="1:15" x14ac:dyDescent="0.3">
      <c r="A376" s="3" t="s">
        <v>1129</v>
      </c>
      <c r="B376" s="3" t="s">
        <v>1130</v>
      </c>
      <c r="C376" s="3" t="s">
        <v>1131</v>
      </c>
      <c r="D376" s="3" t="s">
        <v>12</v>
      </c>
      <c r="E376" s="4">
        <v>41309</v>
      </c>
      <c r="F376" s="3">
        <v>1</v>
      </c>
      <c r="G376" s="3" t="s">
        <v>1132</v>
      </c>
      <c r="H376" s="3" t="s">
        <v>14</v>
      </c>
      <c r="I376" s="10" t="s">
        <v>1483</v>
      </c>
      <c r="J376" s="5"/>
      <c r="K376" s="5"/>
      <c r="L376" s="5"/>
      <c r="M376" s="5"/>
      <c r="N376" s="5"/>
      <c r="O376" s="5"/>
    </row>
    <row r="377" spans="1:15" x14ac:dyDescent="0.3">
      <c r="A377" s="3" t="s">
        <v>1133</v>
      </c>
      <c r="B377" s="3" t="s">
        <v>1134</v>
      </c>
      <c r="C377" s="3" t="s">
        <v>1135</v>
      </c>
      <c r="D377" s="3" t="s">
        <v>52</v>
      </c>
      <c r="E377" s="4">
        <v>42025</v>
      </c>
      <c r="F377" s="3">
        <v>1</v>
      </c>
      <c r="G377" s="3" t="s">
        <v>1136</v>
      </c>
      <c r="H377" s="3" t="s">
        <v>14</v>
      </c>
      <c r="I377" s="10" t="s">
        <v>1484</v>
      </c>
      <c r="J377" s="5"/>
      <c r="K377" s="5"/>
      <c r="L377" s="5"/>
      <c r="M377" s="5"/>
      <c r="N377" s="5"/>
      <c r="O377" s="5"/>
    </row>
    <row r="378" spans="1:15" x14ac:dyDescent="0.3">
      <c r="A378" s="3" t="s">
        <v>1133</v>
      </c>
      <c r="B378" s="3" t="s">
        <v>1134</v>
      </c>
      <c r="C378" s="3" t="s">
        <v>1135</v>
      </c>
      <c r="D378" s="3" t="s">
        <v>52</v>
      </c>
      <c r="E378" s="4">
        <v>41913</v>
      </c>
      <c r="F378" s="3">
        <v>1</v>
      </c>
      <c r="G378" s="3" t="s">
        <v>1136</v>
      </c>
      <c r="H378" s="3" t="s">
        <v>14</v>
      </c>
      <c r="I378" s="10" t="s">
        <v>1485</v>
      </c>
      <c r="J378" s="5"/>
      <c r="K378" s="5"/>
      <c r="L378" s="5"/>
      <c r="M378" s="5"/>
      <c r="N378" s="5"/>
      <c r="O378" s="5"/>
    </row>
    <row r="379" spans="1:15" x14ac:dyDescent="0.3">
      <c r="A379" s="3" t="s">
        <v>1137</v>
      </c>
      <c r="B379" s="3" t="s">
        <v>1138</v>
      </c>
      <c r="C379" s="3" t="s">
        <v>1139</v>
      </c>
      <c r="D379" s="3" t="s">
        <v>12</v>
      </c>
      <c r="E379" s="4">
        <v>39757</v>
      </c>
      <c r="F379" s="3">
        <v>1</v>
      </c>
      <c r="G379" s="3" t="s">
        <v>1140</v>
      </c>
      <c r="H379" s="3" t="s">
        <v>14</v>
      </c>
      <c r="I379" s="10" t="s">
        <v>1486</v>
      </c>
      <c r="J379" s="5"/>
      <c r="K379" s="5"/>
      <c r="L379" s="5"/>
      <c r="M379" s="5"/>
      <c r="N379" s="5"/>
      <c r="O379" s="5"/>
    </row>
    <row r="380" spans="1:15" x14ac:dyDescent="0.3">
      <c r="A380" s="3" t="s">
        <v>1141</v>
      </c>
      <c r="B380" s="3" t="s">
        <v>1142</v>
      </c>
      <c r="C380" s="3" t="s">
        <v>1143</v>
      </c>
      <c r="D380" s="3" t="s">
        <v>47</v>
      </c>
      <c r="E380" s="4">
        <v>41820</v>
      </c>
      <c r="F380" s="3">
        <v>6</v>
      </c>
      <c r="G380" s="3" t="s">
        <v>1144</v>
      </c>
      <c r="H380" s="3" t="s">
        <v>14</v>
      </c>
      <c r="I380" s="10" t="s">
        <v>1487</v>
      </c>
      <c r="J380" s="5"/>
      <c r="K380" s="5"/>
      <c r="L380" s="5"/>
      <c r="M380" s="5"/>
      <c r="N380" s="5"/>
      <c r="O380" s="5"/>
    </row>
    <row r="381" spans="1:15" x14ac:dyDescent="0.3">
      <c r="A381" s="3" t="s">
        <v>1145</v>
      </c>
      <c r="B381" s="3" t="s">
        <v>1146</v>
      </c>
      <c r="C381" s="3" t="s">
        <v>1147</v>
      </c>
      <c r="D381" s="3" t="s">
        <v>1148</v>
      </c>
      <c r="E381" s="4">
        <v>41907</v>
      </c>
      <c r="F381" s="3"/>
      <c r="G381" s="3" t="s">
        <v>1149</v>
      </c>
      <c r="H381" s="3" t="s">
        <v>14</v>
      </c>
      <c r="I381" s="10" t="s">
        <v>1488</v>
      </c>
      <c r="J381" s="5"/>
      <c r="K381" s="5"/>
      <c r="L381" s="5"/>
      <c r="M381" s="5"/>
      <c r="N381" s="5"/>
      <c r="O381" s="5"/>
    </row>
    <row r="382" spans="1:15" x14ac:dyDescent="0.3">
      <c r="A382" s="3" t="s">
        <v>1150</v>
      </c>
      <c r="B382" s="3" t="s">
        <v>1151</v>
      </c>
      <c r="C382" s="3" t="s">
        <v>1152</v>
      </c>
      <c r="D382" s="3" t="s">
        <v>372</v>
      </c>
      <c r="E382" s="4">
        <v>38708</v>
      </c>
      <c r="F382" s="3"/>
      <c r="G382" s="3" t="s">
        <v>1153</v>
      </c>
      <c r="H382" s="3" t="s">
        <v>19</v>
      </c>
      <c r="I382" s="10" t="s">
        <v>1489</v>
      </c>
      <c r="J382" s="5"/>
      <c r="K382" s="5"/>
      <c r="L382" s="5"/>
      <c r="M382" s="5"/>
      <c r="N382" s="5"/>
      <c r="O382" s="5"/>
    </row>
    <row r="383" spans="1:15" x14ac:dyDescent="0.3">
      <c r="A383" s="3" t="s">
        <v>1150</v>
      </c>
      <c r="B383" s="3" t="str">
        <f>"9780521853422"</f>
        <v>9780521853422</v>
      </c>
      <c r="C383" s="3" t="str">
        <f>"9780511201721"</f>
        <v>9780511201721</v>
      </c>
      <c r="D383" s="3" t="s">
        <v>372</v>
      </c>
      <c r="E383" s="4">
        <v>38708</v>
      </c>
      <c r="F383" s="3"/>
      <c r="G383" s="3" t="s">
        <v>1153</v>
      </c>
      <c r="H383" s="3" t="s">
        <v>19</v>
      </c>
      <c r="I383" s="10" t="s">
        <v>1489</v>
      </c>
      <c r="J383" s="5"/>
      <c r="K383" s="5"/>
      <c r="L383" s="5"/>
      <c r="M383" s="5"/>
      <c r="N383" s="5"/>
      <c r="O383" s="5"/>
    </row>
    <row r="384" spans="1:15" x14ac:dyDescent="0.3">
      <c r="A384" s="3" t="s">
        <v>1154</v>
      </c>
      <c r="B384" s="3" t="s">
        <v>1155</v>
      </c>
      <c r="C384" s="3" t="s">
        <v>1156</v>
      </c>
      <c r="D384" s="3" t="s">
        <v>12</v>
      </c>
      <c r="E384" s="4">
        <v>40750</v>
      </c>
      <c r="F384" s="3">
        <v>2</v>
      </c>
      <c r="G384" s="3" t="s">
        <v>1157</v>
      </c>
      <c r="H384" s="3" t="s">
        <v>14</v>
      </c>
      <c r="I384" s="10" t="s">
        <v>1490</v>
      </c>
      <c r="J384" s="5"/>
      <c r="K384" s="5"/>
      <c r="L384" s="5"/>
      <c r="M384" s="5"/>
      <c r="N384" s="5"/>
      <c r="O384" s="5"/>
    </row>
    <row r="385" spans="1:15" x14ac:dyDescent="0.3">
      <c r="A385" s="3" t="s">
        <v>1158</v>
      </c>
      <c r="B385" s="3" t="s">
        <v>1159</v>
      </c>
      <c r="C385" s="3" t="s">
        <v>1160</v>
      </c>
      <c r="D385" s="3" t="s">
        <v>347</v>
      </c>
      <c r="E385" s="4">
        <v>41582</v>
      </c>
      <c r="F385" s="3">
        <v>1</v>
      </c>
      <c r="G385" s="3" t="s">
        <v>1161</v>
      </c>
      <c r="H385" s="3" t="s">
        <v>14</v>
      </c>
      <c r="I385" s="10" t="s">
        <v>1491</v>
      </c>
      <c r="J385" s="5"/>
      <c r="K385" s="5"/>
      <c r="L385" s="5"/>
      <c r="M385" s="5"/>
      <c r="N385" s="5"/>
      <c r="O385" s="5"/>
    </row>
    <row r="386" spans="1:15" x14ac:dyDescent="0.3">
      <c r="A386" s="3" t="s">
        <v>1162</v>
      </c>
      <c r="B386" s="3" t="s">
        <v>1163</v>
      </c>
      <c r="C386" s="3" t="s">
        <v>1164</v>
      </c>
      <c r="D386" s="3" t="s">
        <v>66</v>
      </c>
      <c r="E386" s="4">
        <v>38322</v>
      </c>
      <c r="F386" s="3"/>
      <c r="G386" s="3" t="s">
        <v>1165</v>
      </c>
      <c r="H386" s="3" t="s">
        <v>19</v>
      </c>
      <c r="I386" s="10" t="s">
        <v>1492</v>
      </c>
      <c r="J386" s="5"/>
      <c r="K386" s="5"/>
      <c r="L386" s="5"/>
      <c r="M386" s="5"/>
      <c r="N386" s="5"/>
      <c r="O386" s="5"/>
    </row>
    <row r="387" spans="1:15" x14ac:dyDescent="0.3">
      <c r="A387" s="3" t="s">
        <v>1162</v>
      </c>
      <c r="B387" s="3" t="str">
        <f>"9781843113249"</f>
        <v>9781843113249</v>
      </c>
      <c r="C387" s="3" t="str">
        <f>"9781135133788"</f>
        <v>9781135133788</v>
      </c>
      <c r="D387" s="3" t="s">
        <v>66</v>
      </c>
      <c r="E387" s="4">
        <v>38322</v>
      </c>
      <c r="F387" s="3"/>
      <c r="G387" s="3" t="s">
        <v>1165</v>
      </c>
      <c r="H387" s="3" t="s">
        <v>19</v>
      </c>
      <c r="I387" s="10" t="s">
        <v>1492</v>
      </c>
      <c r="J387" s="5"/>
      <c r="K387" s="5"/>
      <c r="L387" s="5"/>
      <c r="M387" s="5"/>
      <c r="N387" s="5"/>
      <c r="O387" s="5"/>
    </row>
    <row r="388" spans="1:15" x14ac:dyDescent="0.3">
      <c r="A388" s="3" t="s">
        <v>1166</v>
      </c>
      <c r="B388" s="3" t="s">
        <v>1167</v>
      </c>
      <c r="C388" s="3" t="s">
        <v>1168</v>
      </c>
      <c r="D388" s="3" t="s">
        <v>12</v>
      </c>
      <c r="E388" s="4">
        <v>41802</v>
      </c>
      <c r="F388" s="3">
        <v>1</v>
      </c>
      <c r="G388" s="3" t="s">
        <v>1169</v>
      </c>
      <c r="H388" s="3" t="s">
        <v>14</v>
      </c>
      <c r="I388" s="10" t="s">
        <v>1493</v>
      </c>
      <c r="J388" s="5"/>
      <c r="K388" s="5"/>
      <c r="L388" s="5"/>
      <c r="M388" s="5"/>
      <c r="N388" s="5"/>
      <c r="O388" s="5"/>
    </row>
    <row r="389" spans="1:15" x14ac:dyDescent="0.3">
      <c r="A389" s="3" t="s">
        <v>1170</v>
      </c>
      <c r="B389" s="3" t="s">
        <v>1171</v>
      </c>
      <c r="C389" s="3" t="s">
        <v>1172</v>
      </c>
      <c r="D389" s="3" t="s">
        <v>128</v>
      </c>
      <c r="E389" s="4">
        <v>41927</v>
      </c>
      <c r="F389" s="3">
        <v>1</v>
      </c>
      <c r="G389" s="3" t="s">
        <v>1173</v>
      </c>
      <c r="H389" s="3" t="s">
        <v>14</v>
      </c>
      <c r="I389" s="10" t="s">
        <v>1494</v>
      </c>
      <c r="J389" s="5"/>
      <c r="K389" s="5"/>
      <c r="L389" s="5"/>
      <c r="M389" s="5"/>
      <c r="N389" s="5"/>
      <c r="O389" s="5"/>
    </row>
    <row r="390" spans="1:15" x14ac:dyDescent="0.3">
      <c r="A390" s="3" t="s">
        <v>1174</v>
      </c>
      <c r="B390" s="3" t="str">
        <f>"9781843834557"</f>
        <v>9781843834557</v>
      </c>
      <c r="C390" s="3" t="str">
        <f>"9781846157783"</f>
        <v>9781846157783</v>
      </c>
      <c r="D390" s="3" t="s">
        <v>1175</v>
      </c>
      <c r="E390" s="4">
        <v>39919</v>
      </c>
      <c r="F390" s="3">
        <v>1</v>
      </c>
      <c r="G390" s="3" t="s">
        <v>1176</v>
      </c>
      <c r="H390" s="3" t="s">
        <v>19</v>
      </c>
      <c r="I390" s="10" t="s">
        <v>1495</v>
      </c>
      <c r="J390" s="5"/>
      <c r="K390" s="5"/>
      <c r="L390" s="5"/>
      <c r="M390" s="5"/>
      <c r="N390" s="5"/>
      <c r="O390" s="5"/>
    </row>
    <row r="391" spans="1:15" x14ac:dyDescent="0.3">
      <c r="A391" s="3" t="s">
        <v>1177</v>
      </c>
      <c r="B391" s="3" t="s">
        <v>1178</v>
      </c>
      <c r="C391" s="3" t="s">
        <v>1179</v>
      </c>
      <c r="D391" s="3" t="s">
        <v>12</v>
      </c>
      <c r="E391" s="4">
        <v>40703</v>
      </c>
      <c r="F391" s="3">
        <v>1</v>
      </c>
      <c r="G391" s="3" t="s">
        <v>1180</v>
      </c>
      <c r="H391" s="3" t="s">
        <v>14</v>
      </c>
      <c r="I391" s="10" t="s">
        <v>1496</v>
      </c>
      <c r="J391" s="5"/>
      <c r="K391" s="5"/>
      <c r="L391" s="5"/>
      <c r="M391" s="5"/>
      <c r="N391" s="5"/>
      <c r="O391" s="5"/>
    </row>
    <row r="392" spans="1:15" x14ac:dyDescent="0.3">
      <c r="A392" s="3" t="s">
        <v>1181</v>
      </c>
      <c r="B392" s="3" t="s">
        <v>1182</v>
      </c>
      <c r="C392" s="3" t="s">
        <v>1183</v>
      </c>
      <c r="D392" s="3" t="s">
        <v>52</v>
      </c>
      <c r="E392" s="4">
        <v>42614</v>
      </c>
      <c r="F392" s="3">
        <v>1</v>
      </c>
      <c r="G392" s="3" t="s">
        <v>1184</v>
      </c>
      <c r="H392" s="3" t="s">
        <v>14</v>
      </c>
      <c r="I392" s="10" t="s">
        <v>1497</v>
      </c>
      <c r="J392" s="5"/>
      <c r="K392" s="5"/>
      <c r="L392" s="5"/>
      <c r="M392" s="5"/>
      <c r="N392" s="5"/>
      <c r="O392" s="5"/>
    </row>
    <row r="393" spans="1:15" x14ac:dyDescent="0.3">
      <c r="A393" s="3" t="s">
        <v>1185</v>
      </c>
      <c r="B393" s="3" t="s">
        <v>1186</v>
      </c>
      <c r="C393" s="3" t="s">
        <v>1187</v>
      </c>
      <c r="D393" s="3" t="s">
        <v>12</v>
      </c>
      <c r="E393" s="4">
        <v>40792</v>
      </c>
      <c r="F393" s="3">
        <v>1</v>
      </c>
      <c r="G393" s="3" t="s">
        <v>1188</v>
      </c>
      <c r="H393" s="3" t="s">
        <v>14</v>
      </c>
      <c r="I393" s="10" t="s">
        <v>1498</v>
      </c>
      <c r="J393" s="5"/>
      <c r="K393" s="5"/>
      <c r="L393" s="5"/>
      <c r="M393" s="5"/>
      <c r="N393" s="5"/>
      <c r="O393" s="5"/>
    </row>
    <row r="394" spans="1:15" x14ac:dyDescent="0.3">
      <c r="A394" s="3" t="s">
        <v>1189</v>
      </c>
      <c r="B394" s="3" t="s">
        <v>1190</v>
      </c>
      <c r="C394" s="3" t="s">
        <v>1191</v>
      </c>
      <c r="D394" s="3" t="s">
        <v>204</v>
      </c>
      <c r="E394" s="4">
        <v>41845</v>
      </c>
      <c r="F394" s="3"/>
      <c r="G394" s="3" t="s">
        <v>1192</v>
      </c>
      <c r="H394" s="3" t="s">
        <v>14</v>
      </c>
      <c r="I394" s="10" t="s">
        <v>1499</v>
      </c>
      <c r="J394" s="5"/>
      <c r="K394" s="5"/>
      <c r="L394" s="5"/>
      <c r="M394" s="5"/>
      <c r="N394" s="5"/>
      <c r="O394" s="5"/>
    </row>
    <row r="395" spans="1:15" x14ac:dyDescent="0.3">
      <c r="A395" s="3" t="s">
        <v>1193</v>
      </c>
      <c r="B395" s="3" t="s">
        <v>1194</v>
      </c>
      <c r="C395" s="3" t="s">
        <v>1195</v>
      </c>
      <c r="D395" s="3" t="s">
        <v>12</v>
      </c>
      <c r="E395" s="4">
        <v>41463</v>
      </c>
      <c r="F395" s="3">
        <v>1</v>
      </c>
      <c r="G395" s="3" t="s">
        <v>1196</v>
      </c>
      <c r="H395" s="3" t="s">
        <v>14</v>
      </c>
      <c r="I395" s="10" t="s">
        <v>1500</v>
      </c>
      <c r="J395" s="5"/>
      <c r="K395" s="5"/>
      <c r="L395" s="5"/>
      <c r="M395" s="5"/>
      <c r="N395" s="5"/>
      <c r="O395" s="5"/>
    </row>
    <row r="396" spans="1:15" x14ac:dyDescent="0.3">
      <c r="A396" s="3" t="s">
        <v>1197</v>
      </c>
      <c r="B396" s="3" t="s">
        <v>1198</v>
      </c>
      <c r="C396" s="3" t="s">
        <v>1199</v>
      </c>
      <c r="D396" s="3" t="s">
        <v>128</v>
      </c>
      <c r="E396" s="4">
        <v>41813</v>
      </c>
      <c r="F396" s="3">
        <v>1</v>
      </c>
      <c r="G396" s="3" t="s">
        <v>1200</v>
      </c>
      <c r="H396" s="3" t="s">
        <v>14</v>
      </c>
      <c r="I396" s="10" t="s">
        <v>1501</v>
      </c>
      <c r="J396" s="5"/>
      <c r="K396" s="5"/>
      <c r="L396" s="5"/>
      <c r="M396" s="5"/>
      <c r="N396" s="5"/>
      <c r="O396" s="5"/>
    </row>
    <row r="397" spans="1:15" x14ac:dyDescent="0.3">
      <c r="A397" s="3" t="s">
        <v>1201</v>
      </c>
      <c r="B397" s="3" t="s">
        <v>1202</v>
      </c>
      <c r="C397" s="3" t="s">
        <v>1203</v>
      </c>
      <c r="D397" s="3" t="s">
        <v>12</v>
      </c>
      <c r="E397" s="4">
        <v>41933</v>
      </c>
      <c r="F397" s="3">
        <v>1</v>
      </c>
      <c r="G397" s="3" t="s">
        <v>1204</v>
      </c>
      <c r="H397" s="3" t="s">
        <v>14</v>
      </c>
      <c r="I397" s="10" t="s">
        <v>1502</v>
      </c>
      <c r="J397" s="5"/>
      <c r="K397" s="5"/>
      <c r="L397" s="5"/>
      <c r="M397" s="5"/>
      <c r="N397" s="5"/>
      <c r="O397" s="5"/>
    </row>
  </sheetData>
  <autoFilter ref="A3:N3">
    <sortState ref="A2:N395">
      <sortCondition ref="A1"/>
    </sortState>
  </autoFilter>
  <mergeCells count="1">
    <mergeCell ref="A1:I1"/>
  </mergeCells>
  <phoneticPr fontId="2" type="noConversion"/>
  <hyperlinks>
    <hyperlink ref="I4" r:id="rId1"/>
    <hyperlink ref="I5" r:id="rId2"/>
    <hyperlink ref="I6" r:id="rId3"/>
    <hyperlink ref="I7" r:id="rId4"/>
    <hyperlink ref="I8" r:id="rId5"/>
    <hyperlink ref="I9" r:id="rId6"/>
    <hyperlink ref="I10" r:id="rId7"/>
    <hyperlink ref="I11" r:id="rId8"/>
    <hyperlink ref="I12" r:id="rId9"/>
    <hyperlink ref="I13" r:id="rId10"/>
    <hyperlink ref="I14" r:id="rId11"/>
    <hyperlink ref="I15" r:id="rId12"/>
    <hyperlink ref="I16" r:id="rId13"/>
    <hyperlink ref="I17" r:id="rId14"/>
    <hyperlink ref="I18" r:id="rId15"/>
    <hyperlink ref="I19" r:id="rId16"/>
    <hyperlink ref="I20" r:id="rId17"/>
    <hyperlink ref="I21" r:id="rId18"/>
    <hyperlink ref="I22" r:id="rId19"/>
    <hyperlink ref="I23" r:id="rId20"/>
    <hyperlink ref="I24" r:id="rId21"/>
    <hyperlink ref="I25" r:id="rId22"/>
    <hyperlink ref="I26" r:id="rId23"/>
    <hyperlink ref="I27" r:id="rId24"/>
    <hyperlink ref="I28" r:id="rId25"/>
    <hyperlink ref="I29" r:id="rId26"/>
    <hyperlink ref="I30" r:id="rId27"/>
    <hyperlink ref="I31" r:id="rId28"/>
    <hyperlink ref="I32" r:id="rId29"/>
    <hyperlink ref="I33" r:id="rId30"/>
    <hyperlink ref="I34" r:id="rId31"/>
    <hyperlink ref="I35" r:id="rId32"/>
    <hyperlink ref="I36" r:id="rId33"/>
    <hyperlink ref="I37" r:id="rId34"/>
    <hyperlink ref="I38" r:id="rId35"/>
    <hyperlink ref="I39" r:id="rId36"/>
    <hyperlink ref="I40" r:id="rId37"/>
    <hyperlink ref="I41" r:id="rId38"/>
    <hyperlink ref="I42" r:id="rId39"/>
    <hyperlink ref="I43" r:id="rId40"/>
    <hyperlink ref="I44" r:id="rId41"/>
    <hyperlink ref="I45" r:id="rId42"/>
    <hyperlink ref="I46" r:id="rId43"/>
    <hyperlink ref="I47" r:id="rId44"/>
    <hyperlink ref="I48" r:id="rId45"/>
    <hyperlink ref="I49" r:id="rId46"/>
    <hyperlink ref="I50" r:id="rId47"/>
    <hyperlink ref="I51" r:id="rId48"/>
    <hyperlink ref="I52" r:id="rId49"/>
    <hyperlink ref="I53" r:id="rId50"/>
    <hyperlink ref="I54" r:id="rId51"/>
    <hyperlink ref="I55" r:id="rId52"/>
    <hyperlink ref="I56" r:id="rId53"/>
    <hyperlink ref="I57" r:id="rId54"/>
    <hyperlink ref="I58" r:id="rId55"/>
    <hyperlink ref="I59" r:id="rId56"/>
    <hyperlink ref="I60" r:id="rId57"/>
    <hyperlink ref="I61" r:id="rId58"/>
    <hyperlink ref="I62" r:id="rId59"/>
    <hyperlink ref="I63" r:id="rId60"/>
    <hyperlink ref="I64" r:id="rId61"/>
    <hyperlink ref="I65" r:id="rId62"/>
    <hyperlink ref="I66" r:id="rId63"/>
    <hyperlink ref="I67" r:id="rId64"/>
    <hyperlink ref="I68" r:id="rId65"/>
    <hyperlink ref="I69" r:id="rId66"/>
    <hyperlink ref="I70" r:id="rId67"/>
    <hyperlink ref="I71" r:id="rId68"/>
    <hyperlink ref="I72" r:id="rId69"/>
    <hyperlink ref="I73" r:id="rId70"/>
    <hyperlink ref="I74" r:id="rId71"/>
    <hyperlink ref="I75" r:id="rId72"/>
    <hyperlink ref="I76" r:id="rId73"/>
    <hyperlink ref="I77" r:id="rId74"/>
    <hyperlink ref="I78" r:id="rId75"/>
    <hyperlink ref="I79" r:id="rId76"/>
    <hyperlink ref="I80" r:id="rId77"/>
    <hyperlink ref="I81" r:id="rId78"/>
    <hyperlink ref="I82" r:id="rId79"/>
    <hyperlink ref="I83" r:id="rId80"/>
    <hyperlink ref="I84" r:id="rId81"/>
    <hyperlink ref="I85" r:id="rId82"/>
    <hyperlink ref="I86" r:id="rId83"/>
    <hyperlink ref="I87" r:id="rId84"/>
    <hyperlink ref="I88" r:id="rId85"/>
    <hyperlink ref="I89" r:id="rId86"/>
    <hyperlink ref="I90" r:id="rId87"/>
    <hyperlink ref="I91" r:id="rId88"/>
    <hyperlink ref="I92" r:id="rId89"/>
    <hyperlink ref="I93" r:id="rId90"/>
    <hyperlink ref="I94" r:id="rId91"/>
    <hyperlink ref="I95" r:id="rId92"/>
    <hyperlink ref="I96" r:id="rId93"/>
    <hyperlink ref="I97" r:id="rId94"/>
    <hyperlink ref="I98" r:id="rId95"/>
    <hyperlink ref="I99" r:id="rId96"/>
    <hyperlink ref="I100" r:id="rId97"/>
    <hyperlink ref="I101" r:id="rId98"/>
    <hyperlink ref="I102" r:id="rId99"/>
    <hyperlink ref="I103" r:id="rId100"/>
    <hyperlink ref="I104" r:id="rId101"/>
    <hyperlink ref="I105" r:id="rId102"/>
    <hyperlink ref="I106" r:id="rId103"/>
    <hyperlink ref="I107" r:id="rId104"/>
    <hyperlink ref="I108" r:id="rId105"/>
    <hyperlink ref="I109" r:id="rId106"/>
    <hyperlink ref="I110" r:id="rId107"/>
    <hyperlink ref="I111" r:id="rId108"/>
    <hyperlink ref="I112" r:id="rId109"/>
    <hyperlink ref="I113" r:id="rId110"/>
    <hyperlink ref="I114" r:id="rId111"/>
    <hyperlink ref="I115" r:id="rId112"/>
    <hyperlink ref="I116" r:id="rId113"/>
    <hyperlink ref="I117" r:id="rId114"/>
    <hyperlink ref="I118" r:id="rId115"/>
    <hyperlink ref="I119" r:id="rId116"/>
    <hyperlink ref="I120" r:id="rId117"/>
    <hyperlink ref="I121" r:id="rId118"/>
    <hyperlink ref="I122" r:id="rId119"/>
    <hyperlink ref="I123" r:id="rId120"/>
    <hyperlink ref="I124" r:id="rId121"/>
    <hyperlink ref="I125" r:id="rId122"/>
    <hyperlink ref="I126" r:id="rId123"/>
    <hyperlink ref="I127" r:id="rId124"/>
    <hyperlink ref="I128" r:id="rId125"/>
    <hyperlink ref="I129" r:id="rId126"/>
    <hyperlink ref="I130" r:id="rId127"/>
    <hyperlink ref="I131" r:id="rId128"/>
    <hyperlink ref="I132" r:id="rId129"/>
    <hyperlink ref="I133" r:id="rId130"/>
    <hyperlink ref="I134" r:id="rId131"/>
    <hyperlink ref="I135" r:id="rId132"/>
    <hyperlink ref="I136" r:id="rId133"/>
    <hyperlink ref="I137" r:id="rId134"/>
    <hyperlink ref="I138" r:id="rId135"/>
    <hyperlink ref="I139" r:id="rId136"/>
    <hyperlink ref="I140" r:id="rId137"/>
    <hyperlink ref="I141" r:id="rId138"/>
    <hyperlink ref="I142" r:id="rId139"/>
    <hyperlink ref="I143" r:id="rId140"/>
    <hyperlink ref="I144" r:id="rId141"/>
    <hyperlink ref="I145" r:id="rId142"/>
    <hyperlink ref="I146" r:id="rId143"/>
    <hyperlink ref="I147" r:id="rId144"/>
    <hyperlink ref="I148" r:id="rId145"/>
    <hyperlink ref="I149" r:id="rId146"/>
    <hyperlink ref="I150" r:id="rId147"/>
    <hyperlink ref="I151" r:id="rId148"/>
    <hyperlink ref="I152" r:id="rId149"/>
    <hyperlink ref="I153" r:id="rId150"/>
    <hyperlink ref="I154" r:id="rId151"/>
    <hyperlink ref="I155" r:id="rId152"/>
    <hyperlink ref="I156" r:id="rId153"/>
    <hyperlink ref="I157" r:id="rId154"/>
    <hyperlink ref="I158" r:id="rId155"/>
    <hyperlink ref="I159" r:id="rId156"/>
    <hyperlink ref="I160" r:id="rId157"/>
    <hyperlink ref="I161" r:id="rId158"/>
    <hyperlink ref="I162" r:id="rId159"/>
    <hyperlink ref="I163" r:id="rId160"/>
    <hyperlink ref="I164" r:id="rId161"/>
    <hyperlink ref="I165" r:id="rId162"/>
    <hyperlink ref="I166" r:id="rId163"/>
    <hyperlink ref="I167" r:id="rId164"/>
    <hyperlink ref="I168" r:id="rId165"/>
    <hyperlink ref="I169" r:id="rId166"/>
    <hyperlink ref="I170" r:id="rId167"/>
    <hyperlink ref="I171" r:id="rId168"/>
    <hyperlink ref="I172" r:id="rId169"/>
    <hyperlink ref="I173" r:id="rId170"/>
    <hyperlink ref="I174" r:id="rId171"/>
    <hyperlink ref="I175" r:id="rId172"/>
    <hyperlink ref="I176" r:id="rId173"/>
    <hyperlink ref="I177" r:id="rId174"/>
    <hyperlink ref="I178" r:id="rId175"/>
    <hyperlink ref="I179" r:id="rId176"/>
    <hyperlink ref="I180" r:id="rId177"/>
    <hyperlink ref="I181" r:id="rId178"/>
    <hyperlink ref="I182" r:id="rId179"/>
    <hyperlink ref="I183" r:id="rId180"/>
    <hyperlink ref="I184" r:id="rId181"/>
    <hyperlink ref="I185" r:id="rId182"/>
    <hyperlink ref="I186" r:id="rId183"/>
    <hyperlink ref="I187" r:id="rId184"/>
    <hyperlink ref="I188" r:id="rId185"/>
    <hyperlink ref="I189" r:id="rId186"/>
    <hyperlink ref="I190" r:id="rId187"/>
    <hyperlink ref="I191" r:id="rId188"/>
    <hyperlink ref="I192" r:id="rId189"/>
    <hyperlink ref="I193" r:id="rId190"/>
    <hyperlink ref="I194" r:id="rId191"/>
    <hyperlink ref="I195" r:id="rId192"/>
    <hyperlink ref="I196" r:id="rId193"/>
    <hyperlink ref="I197" r:id="rId194"/>
    <hyperlink ref="I198" r:id="rId195"/>
    <hyperlink ref="I199" r:id="rId196"/>
    <hyperlink ref="I200" r:id="rId197"/>
    <hyperlink ref="I201" r:id="rId198"/>
    <hyperlink ref="I202" r:id="rId199"/>
    <hyperlink ref="I203" r:id="rId200"/>
    <hyperlink ref="I204" r:id="rId201"/>
    <hyperlink ref="I205" r:id="rId202"/>
    <hyperlink ref="I206" r:id="rId203"/>
    <hyperlink ref="I207" r:id="rId204"/>
    <hyperlink ref="I208" r:id="rId205"/>
    <hyperlink ref="I209" r:id="rId206"/>
    <hyperlink ref="I210" r:id="rId207"/>
    <hyperlink ref="I211" r:id="rId208"/>
    <hyperlink ref="I212" r:id="rId209"/>
    <hyperlink ref="I213" r:id="rId210"/>
    <hyperlink ref="I214" r:id="rId211"/>
    <hyperlink ref="I215" r:id="rId212"/>
    <hyperlink ref="I216" r:id="rId213"/>
    <hyperlink ref="I217" r:id="rId214"/>
    <hyperlink ref="I218" r:id="rId215"/>
    <hyperlink ref="I219" r:id="rId216"/>
    <hyperlink ref="I220" r:id="rId217"/>
    <hyperlink ref="I221" r:id="rId218"/>
    <hyperlink ref="I222" r:id="rId219"/>
    <hyperlink ref="I223" r:id="rId220"/>
    <hyperlink ref="I224" r:id="rId221"/>
    <hyperlink ref="I225" r:id="rId222"/>
    <hyperlink ref="I226" r:id="rId223"/>
    <hyperlink ref="I227" r:id="rId224"/>
    <hyperlink ref="I228" r:id="rId225"/>
    <hyperlink ref="I229" r:id="rId226"/>
    <hyperlink ref="I230" r:id="rId227"/>
    <hyperlink ref="I231" r:id="rId228"/>
    <hyperlink ref="I232" r:id="rId229"/>
    <hyperlink ref="I233" r:id="rId230"/>
    <hyperlink ref="I234" r:id="rId231"/>
    <hyperlink ref="I235" r:id="rId232"/>
    <hyperlink ref="I236" r:id="rId233"/>
    <hyperlink ref="I237" r:id="rId234"/>
    <hyperlink ref="I238" r:id="rId235"/>
    <hyperlink ref="I239" r:id="rId236"/>
    <hyperlink ref="I240" r:id="rId237"/>
    <hyperlink ref="I241" r:id="rId238"/>
    <hyperlink ref="I242" r:id="rId239"/>
    <hyperlink ref="I243" r:id="rId240"/>
    <hyperlink ref="I244" r:id="rId241"/>
    <hyperlink ref="I245" r:id="rId242"/>
    <hyperlink ref="I246" r:id="rId243"/>
    <hyperlink ref="I247" r:id="rId244"/>
    <hyperlink ref="I248" r:id="rId245"/>
    <hyperlink ref="I249" r:id="rId246"/>
    <hyperlink ref="I250" r:id="rId247"/>
    <hyperlink ref="I251" r:id="rId248"/>
    <hyperlink ref="I252" r:id="rId249"/>
    <hyperlink ref="I253" r:id="rId250"/>
    <hyperlink ref="I254" r:id="rId251"/>
    <hyperlink ref="I255" r:id="rId252"/>
    <hyperlink ref="I256" r:id="rId253"/>
    <hyperlink ref="I257" r:id="rId254"/>
    <hyperlink ref="I258" r:id="rId255"/>
    <hyperlink ref="I259" r:id="rId256"/>
    <hyperlink ref="I260" r:id="rId257"/>
    <hyperlink ref="I261" r:id="rId258"/>
    <hyperlink ref="I262" r:id="rId259"/>
    <hyperlink ref="I263" r:id="rId260"/>
    <hyperlink ref="I264" r:id="rId261"/>
    <hyperlink ref="I265" r:id="rId262"/>
    <hyperlink ref="I266" r:id="rId263"/>
    <hyperlink ref="I267" r:id="rId264"/>
    <hyperlink ref="I268" r:id="rId265"/>
    <hyperlink ref="I269" r:id="rId266"/>
    <hyperlink ref="I270" r:id="rId267"/>
    <hyperlink ref="I271" r:id="rId268"/>
    <hyperlink ref="I272" r:id="rId269"/>
    <hyperlink ref="I273" r:id="rId270"/>
    <hyperlink ref="I274" r:id="rId271"/>
    <hyperlink ref="I275" r:id="rId272"/>
    <hyperlink ref="I276" r:id="rId273"/>
    <hyperlink ref="I277" r:id="rId274"/>
    <hyperlink ref="I278" r:id="rId275"/>
    <hyperlink ref="I279" r:id="rId276"/>
    <hyperlink ref="I280" r:id="rId277"/>
    <hyperlink ref="I281" r:id="rId278"/>
    <hyperlink ref="I282" r:id="rId279"/>
    <hyperlink ref="I283" r:id="rId280"/>
    <hyperlink ref="I284" r:id="rId281"/>
    <hyperlink ref="I285" r:id="rId282"/>
    <hyperlink ref="I286" r:id="rId283"/>
    <hyperlink ref="I287" r:id="rId284"/>
    <hyperlink ref="I288" r:id="rId285"/>
    <hyperlink ref="I289" r:id="rId286"/>
    <hyperlink ref="I290" r:id="rId287"/>
    <hyperlink ref="I291" r:id="rId288"/>
    <hyperlink ref="I292" r:id="rId289"/>
    <hyperlink ref="I293" r:id="rId290"/>
    <hyperlink ref="I294" r:id="rId291"/>
    <hyperlink ref="I295" r:id="rId292"/>
    <hyperlink ref="I296" r:id="rId293"/>
    <hyperlink ref="I297" r:id="rId294"/>
    <hyperlink ref="I298" r:id="rId295"/>
    <hyperlink ref="I299" r:id="rId296"/>
    <hyperlink ref="I300" r:id="rId297"/>
    <hyperlink ref="I301" r:id="rId298"/>
    <hyperlink ref="I302" r:id="rId299"/>
    <hyperlink ref="I303" r:id="rId300"/>
    <hyperlink ref="I304" r:id="rId301"/>
    <hyperlink ref="I305" r:id="rId302"/>
    <hyperlink ref="I306" r:id="rId303"/>
    <hyperlink ref="I307" r:id="rId304"/>
    <hyperlink ref="I308" r:id="rId305"/>
    <hyperlink ref="I309" r:id="rId306"/>
    <hyperlink ref="I310" r:id="rId307"/>
    <hyperlink ref="I311" r:id="rId308"/>
    <hyperlink ref="I312" r:id="rId309"/>
    <hyperlink ref="I313" r:id="rId310"/>
    <hyperlink ref="I314" r:id="rId311"/>
    <hyperlink ref="I315" r:id="rId312"/>
    <hyperlink ref="I316" r:id="rId313"/>
    <hyperlink ref="I317" r:id="rId314"/>
    <hyperlink ref="I318" r:id="rId315"/>
    <hyperlink ref="I319" r:id="rId316"/>
    <hyperlink ref="I320" r:id="rId317"/>
    <hyperlink ref="I321" r:id="rId318"/>
    <hyperlink ref="I322" r:id="rId319"/>
    <hyperlink ref="I323" r:id="rId320"/>
    <hyperlink ref="I324" r:id="rId321"/>
    <hyperlink ref="I325" r:id="rId322"/>
    <hyperlink ref="I326" r:id="rId323"/>
    <hyperlink ref="I327" r:id="rId324"/>
    <hyperlink ref="I328" r:id="rId325"/>
    <hyperlink ref="I329" r:id="rId326"/>
    <hyperlink ref="I330" r:id="rId327"/>
    <hyperlink ref="I331" r:id="rId328"/>
    <hyperlink ref="I332" r:id="rId329"/>
    <hyperlink ref="I333" r:id="rId330"/>
    <hyperlink ref="I334" r:id="rId331"/>
    <hyperlink ref="I335" r:id="rId332"/>
    <hyperlink ref="I336" r:id="rId333"/>
    <hyperlink ref="I337" r:id="rId334"/>
    <hyperlink ref="I338" r:id="rId335"/>
    <hyperlink ref="I339" r:id="rId336"/>
    <hyperlink ref="I340" r:id="rId337"/>
    <hyperlink ref="I341" r:id="rId338"/>
    <hyperlink ref="I342" r:id="rId339"/>
    <hyperlink ref="I343" r:id="rId340"/>
    <hyperlink ref="I344" r:id="rId341"/>
    <hyperlink ref="I345" r:id="rId342"/>
    <hyperlink ref="I346" r:id="rId343"/>
    <hyperlink ref="I347" r:id="rId344"/>
    <hyperlink ref="I348" r:id="rId345"/>
    <hyperlink ref="I349" r:id="rId346"/>
    <hyperlink ref="I350" r:id="rId347"/>
    <hyperlink ref="I351" r:id="rId348"/>
    <hyperlink ref="I352" r:id="rId349"/>
    <hyperlink ref="I353" r:id="rId350"/>
    <hyperlink ref="I354" r:id="rId351"/>
    <hyperlink ref="I356" r:id="rId352"/>
    <hyperlink ref="I355" r:id="rId353"/>
    <hyperlink ref="I357" r:id="rId354"/>
    <hyperlink ref="I358" r:id="rId355"/>
    <hyperlink ref="I359" r:id="rId356"/>
    <hyperlink ref="I360" r:id="rId357"/>
    <hyperlink ref="I361" r:id="rId358"/>
    <hyperlink ref="I362" r:id="rId359"/>
    <hyperlink ref="I363" r:id="rId360"/>
    <hyperlink ref="I364" r:id="rId361"/>
    <hyperlink ref="I365" r:id="rId362"/>
    <hyperlink ref="I366" r:id="rId363"/>
    <hyperlink ref="I367" r:id="rId364"/>
    <hyperlink ref="I368" r:id="rId365"/>
    <hyperlink ref="I369" r:id="rId366"/>
    <hyperlink ref="I370" r:id="rId367"/>
    <hyperlink ref="I371" r:id="rId368"/>
    <hyperlink ref="I372" r:id="rId369"/>
    <hyperlink ref="I373" r:id="rId370"/>
    <hyperlink ref="I374" r:id="rId371"/>
    <hyperlink ref="I375" r:id="rId372"/>
    <hyperlink ref="I376" r:id="rId373"/>
    <hyperlink ref="I377" r:id="rId374"/>
    <hyperlink ref="I378" r:id="rId375"/>
    <hyperlink ref="I379" r:id="rId376"/>
    <hyperlink ref="I380" r:id="rId377"/>
    <hyperlink ref="I381" r:id="rId378"/>
    <hyperlink ref="I382" r:id="rId379"/>
    <hyperlink ref="I383" r:id="rId380"/>
    <hyperlink ref="I384" r:id="rId381"/>
    <hyperlink ref="I385" r:id="rId382"/>
    <hyperlink ref="I386" r:id="rId383"/>
    <hyperlink ref="I387" r:id="rId384"/>
    <hyperlink ref="I388" r:id="rId385"/>
    <hyperlink ref="I389" r:id="rId386"/>
    <hyperlink ref="I390" r:id="rId387"/>
    <hyperlink ref="I391" r:id="rId388"/>
    <hyperlink ref="I392" r:id="rId389"/>
    <hyperlink ref="I393" r:id="rId390"/>
    <hyperlink ref="I394" r:id="rId391"/>
    <hyperlink ref="I395" r:id="rId392"/>
    <hyperlink ref="I396" r:id="rId393"/>
    <hyperlink ref="I397" r:id="rId394"/>
  </hyperlinks>
  <pageMargins left="0.25" right="0.25" top="0.75" bottom="0.75" header="0.3" footer="0.3"/>
  <pageSetup paperSize="9" scale="71" fitToHeight="0" orientation="landscape" verticalDpi="0" r:id="rId3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법학 list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2017-08-31T03:40:56Z</cp:lastPrinted>
  <dcterms:created xsi:type="dcterms:W3CDTF">2017-08-30T06:43:17Z</dcterms:created>
  <dcterms:modified xsi:type="dcterms:W3CDTF">2017-08-31T07:02:06Z</dcterms:modified>
</cp:coreProperties>
</file>